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2090" tabRatio="824" firstSheet="2" activeTab="2"/>
  </bookViews>
  <sheets>
    <sheet name="7" sheetId="6" state="veryHidden" r:id="rId1"/>
    <sheet name="8-1" sheetId="7" state="hidden" r:id="rId2"/>
    <sheet name="土地評価額" sheetId="86" r:id="rId3"/>
    <sheet name="地目別面積" sheetId="87" r:id="rId4"/>
    <sheet name="都市計画用途地域の状況" sheetId="88" r:id="rId5"/>
  </sheets>
  <definedNames>
    <definedName name="_xlnm.Print_Area" localSheetId="0">'7'!$A$1:$J$27</definedName>
    <definedName name="Z_49BF0136_552B_4F71_8242_59A590B937D4_.wvu.PrintArea" localSheetId="0" hidden="1">'7'!$A$1:$J$27</definedName>
    <definedName name="_xlnm.Print_Area" localSheetId="1">'8-1'!$A$1:$V$24</definedName>
    <definedName name="Z_49BF0136_552B_4F71_8242_59A590B937D4_.wvu.PrintArea" localSheetId="1" hidden="1">'8-1'!$A$1:$V$24</definedName>
    <definedName name="_xlnm.Print_Area" localSheetId="2">土地評価額!$A$1:$I$21</definedName>
    <definedName name="_xlnm.Print_Area" localSheetId="3">地目別面積!$A$1:$F$39</definedName>
    <definedName name="_xlnm.Print_Area" localSheetId="4">都市計画用途地域の状況!$A$1:$F$17</definedName>
  </definedNames>
  <calcPr calcId="191029" concurrentCalc="1"/>
  <customWorkbookViews>
    <customWorkbookView name="FJ-USER - 個人用ビュー" guid="{49BF0136-552B-4F71-8242-59A590B937D4}" personalView="1" xWindow="-2" yWindow="49" windowWidth="1343" windowHeight="438" tabRatio="908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<sst xmlns="http://schemas.openxmlformats.org/spreadsheetml/2006/main" xmlns:r="http://schemas.openxmlformats.org/officeDocument/2006/relationships" count="130" uniqueCount="130">
  <si>
    <t>23年</t>
    <rPh sb="2" eb="3">
      <t>ネン</t>
    </rPh>
    <phoneticPr fontId="2"/>
  </si>
  <si>
    <t>資料　企画政策課「国勢調査」・市民生活課「住民基本台帳」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</si>
  <si>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注）第18回は、合併前の旧市町の数値を足したものである。</t>
    <rPh sb="0" eb="1">
      <t>チュウ</t>
    </rPh>
    <rPh sb="2" eb="3">
      <t>ダイ</t>
    </rPh>
    <rPh sb="5" eb="6">
      <t>カイ</t>
    </rPh>
    <rPh sb="8" eb="10">
      <t>ガッペイ</t>
    </rPh>
    <rPh sb="10" eb="11">
      <t>マエ</t>
    </rPh>
    <rPh sb="12" eb="13">
      <t>キュウ</t>
    </rPh>
    <rPh sb="13" eb="15">
      <t>シチョウ</t>
    </rPh>
    <rPh sb="16" eb="18">
      <t>スウチ</t>
    </rPh>
    <rPh sb="19" eb="20">
      <t>タ</t>
    </rPh>
    <phoneticPr fontId="2"/>
  </si>
  <si>
    <t>平成20年</t>
    <rPh sb="0" eb="2">
      <t>ヘイセイ</t>
    </rPh>
    <rPh sb="4" eb="5">
      <t>ネン</t>
    </rPh>
    <phoneticPr fontId="2"/>
  </si>
  <si>
    <t>第12回（昭和50年）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</si>
  <si>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r>
      <t>国　 勢　 調　 査</t>
    </r>
    <r>
      <rPr>
        <sz val="11"/>
        <color auto="1"/>
        <rFont val="ＭＳ 明朝"/>
      </rPr>
      <t xml:space="preserve">
（各回10月1日現在）</t>
    </r>
    <rPh sb="0" eb="1">
      <t>クニ</t>
    </rPh>
    <rPh sb="3" eb="4">
      <t>ゼイ</t>
    </rPh>
    <rPh sb="6" eb="7">
      <t>チョウ</t>
    </rPh>
    <rPh sb="9" eb="10">
      <t>サ</t>
    </rPh>
    <rPh sb="12" eb="14">
      <t>カクカイ</t>
    </rPh>
    <rPh sb="16" eb="17">
      <t>ガツ</t>
    </rPh>
    <rPh sb="18" eb="19">
      <t>ニチ</t>
    </rPh>
    <rPh sb="19" eb="21">
      <t>ゲンザイ</t>
    </rPh>
    <phoneticPr fontId="2"/>
  </si>
  <si>
    <t>牧　場</t>
    <rPh sb="0" eb="1">
      <t>マキ</t>
    </rPh>
    <rPh sb="2" eb="3">
      <t>バ</t>
    </rPh>
    <phoneticPr fontId="2"/>
  </si>
  <si>
    <t>平成16年</t>
    <rPh sb="0" eb="2">
      <t>ヘイセイ</t>
    </rPh>
    <rPh sb="4" eb="5">
      <t>ネン</t>
    </rPh>
    <phoneticPr fontId="2"/>
  </si>
  <si>
    <r>
      <t>住 民 基 本 台 帳</t>
    </r>
    <r>
      <rPr>
        <sz val="11"/>
        <color auto="1"/>
        <rFont val="ＭＳ Ｐ明朝"/>
      </rPr>
      <t xml:space="preserve">
（各年3月31日現在）</t>
    </r>
    <rPh sb="0" eb="1">
      <t>ジュウ</t>
    </rPh>
    <rPh sb="2" eb="3">
      <t>ミン</t>
    </rPh>
    <rPh sb="4" eb="5">
      <t>モト</t>
    </rPh>
    <rPh sb="6" eb="7">
      <t>ホン</t>
    </rPh>
    <rPh sb="8" eb="9">
      <t>ダイ</t>
    </rPh>
    <rPh sb="10" eb="11">
      <t>トバリ</t>
    </rPh>
    <rPh sb="13" eb="14">
      <t>カク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</si>
  <si>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平成15年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</si>
  <si>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</si>
  <si>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</si>
  <si>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第２回（大正14年）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</si>
  <si>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r>
      <t>※</t>
    </r>
    <r>
      <rPr>
        <sz val="8"/>
        <color auto="1"/>
        <rFont val="ＭＳ 明朝"/>
      </rPr>
      <t>　</t>
    </r>
    <r>
      <rPr>
        <sz val="11"/>
        <color auto="1"/>
        <rFont val="ＭＳ 明朝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</si>
  <si>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平成10年</t>
    <rPh sb="0" eb="2">
      <t>ヘイセイ</t>
    </rPh>
    <rPh sb="4" eb="5">
      <t>ネン</t>
    </rPh>
    <phoneticPr fontId="2"/>
  </si>
  <si>
    <t>　　５年</t>
    <rPh sb="3" eb="4">
      <t>ネン</t>
    </rPh>
    <phoneticPr fontId="2"/>
  </si>
  <si>
    <t>平成11年</t>
    <rPh sb="0" eb="2">
      <t>ヘイセイ</t>
    </rPh>
    <rPh sb="4" eb="5">
      <t>ネン</t>
    </rPh>
    <phoneticPr fontId="2"/>
  </si>
  <si>
    <t>・・・</t>
  </si>
  <si>
    <t>総 面 積</t>
    <rPh sb="0" eb="1">
      <t>ソウ</t>
    </rPh>
    <rPh sb="2" eb="3">
      <t>メン</t>
    </rPh>
    <rPh sb="4" eb="5">
      <t>セキ</t>
    </rPh>
    <phoneticPr fontId="2"/>
  </si>
  <si>
    <t>平成13年</t>
    <rPh sb="0" eb="2">
      <t>ヘイセイ</t>
    </rPh>
    <rPh sb="4" eb="5">
      <t>ネン</t>
    </rPh>
    <phoneticPr fontId="2"/>
  </si>
  <si>
    <t>２４　 都市計画用途地域の状況</t>
    <rPh sb="4" eb="6">
      <t>トシ</t>
    </rPh>
    <rPh sb="6" eb="8">
      <t>ケイカク</t>
    </rPh>
    <rPh sb="8" eb="10">
      <t>ヨウト</t>
    </rPh>
    <rPh sb="10" eb="12">
      <t>チイキ</t>
    </rPh>
    <rPh sb="13" eb="15">
      <t>ジョウキョウ</t>
    </rPh>
    <phoneticPr fontId="2"/>
  </si>
  <si>
    <t>平成14年</t>
    <rPh sb="0" eb="2">
      <t>ヘイセイ</t>
    </rPh>
    <rPh sb="4" eb="5">
      <t>ネン</t>
    </rPh>
    <phoneticPr fontId="2"/>
  </si>
  <si>
    <t>　　６年</t>
    <rPh sb="3" eb="4">
      <t>ネン</t>
    </rPh>
    <phoneticPr fontId="2"/>
  </si>
  <si>
    <t>平成23年</t>
    <rPh sb="0" eb="2">
      <t>ヘイセイ</t>
    </rPh>
    <rPh sb="4" eb="5">
      <t>ネン</t>
    </rPh>
    <phoneticPr fontId="2"/>
  </si>
  <si>
    <t>女</t>
    <rPh sb="0" eb="1">
      <t>オンナ</t>
    </rPh>
    <phoneticPr fontId="2"/>
  </si>
  <si>
    <t>平成12年</t>
    <rPh sb="0" eb="2">
      <t>ヘイセイ</t>
    </rPh>
    <rPh sb="4" eb="5">
      <t>ネン</t>
    </rPh>
    <phoneticPr fontId="2"/>
  </si>
  <si>
    <t>第18回（平成17年）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</si>
  <si>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第１回（大正 9年）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</si>
  <si>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"/>
  </si>
  <si>
    <t>その他</t>
    <rPh sb="2" eb="3">
      <t>タ</t>
    </rPh>
    <phoneticPr fontId="2"/>
  </si>
  <si>
    <t>人　　　　　　　　　　口</t>
    <rPh sb="0" eb="1">
      <t>ヒト</t>
    </rPh>
    <rPh sb="11" eb="12">
      <t>クチ</t>
    </rPh>
    <phoneticPr fontId="2"/>
  </si>
  <si>
    <t>池　沼</t>
    <rPh sb="0" eb="1">
      <t>イケ</t>
    </rPh>
    <rPh sb="2" eb="3">
      <t>ヌマ</t>
    </rPh>
    <phoneticPr fontId="2"/>
  </si>
  <si>
    <t>世帯数</t>
  </si>
  <si>
    <t>世帯数</t>
    <rPh sb="0" eb="3">
      <t>セタイスウ</t>
    </rPh>
    <phoneticPr fontId="2"/>
  </si>
  <si>
    <t>平成17年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</si>
  <si>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</si>
  <si>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</si>
  <si>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第３回（昭和 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</si>
  <si>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第４回（昭和10年）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</si>
  <si>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第５回（昭和15年）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</si>
  <si>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第６回（昭和22年）</t>
  </si>
  <si>
    <t>第７回（昭和25年）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</si>
  <si>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第８回（昭和30年）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</si>
  <si>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第９回（昭和35年）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</si>
  <si>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第10回（昭和40年）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</si>
  <si>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第11回（昭和45年）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</si>
  <si>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第13回（昭和55年）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</si>
  <si>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第14回（昭和60年）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</si>
  <si>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第15回（平成 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</si>
  <si>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第16回（平成 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</si>
  <si>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第17回（平成12年）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</si>
  <si>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人　　　　　　　　　　　口</t>
    <rPh sb="0" eb="1">
      <t>ヒト</t>
    </rPh>
    <rPh sb="12" eb="13">
      <t>クチ</t>
    </rPh>
    <phoneticPr fontId="2"/>
  </si>
  <si>
    <t>富 岡 地 区</t>
    <rPh sb="0" eb="1">
      <t>トミ</t>
    </rPh>
    <rPh sb="2" eb="3">
      <t>オカ</t>
    </rPh>
    <rPh sb="4" eb="5">
      <t>チ</t>
    </rPh>
    <rPh sb="6" eb="7">
      <t>ク</t>
    </rPh>
    <phoneticPr fontId="2"/>
  </si>
  <si>
    <t>宝 田 地 区</t>
    <rPh sb="0" eb="1">
      <t>タカラ</t>
    </rPh>
    <rPh sb="2" eb="3">
      <t>タ</t>
    </rPh>
    <rPh sb="4" eb="5">
      <t>チ</t>
    </rPh>
    <rPh sb="6" eb="7">
      <t>ク</t>
    </rPh>
    <phoneticPr fontId="2"/>
  </si>
  <si>
    <t>長 生 地 区</t>
    <rPh sb="0" eb="1">
      <t>チョウ</t>
    </rPh>
    <rPh sb="2" eb="3">
      <t>ショウ</t>
    </rPh>
    <rPh sb="4" eb="5">
      <t>チ</t>
    </rPh>
    <rPh sb="6" eb="7">
      <t>ク</t>
    </rPh>
    <phoneticPr fontId="2"/>
  </si>
  <si>
    <t>大 野 地 区</t>
    <rPh sb="0" eb="1">
      <t>ダイ</t>
    </rPh>
    <rPh sb="2" eb="3">
      <t>ノ</t>
    </rPh>
    <rPh sb="4" eb="5">
      <t>チ</t>
    </rPh>
    <rPh sb="6" eb="7">
      <t>ク</t>
    </rPh>
    <phoneticPr fontId="2"/>
  </si>
  <si>
    <t>（単位：世帯,人）</t>
  </si>
  <si>
    <t>平成22年</t>
    <rPh sb="0" eb="2">
      <t>ヘイセイ</t>
    </rPh>
    <rPh sb="4" eb="5">
      <t>ネン</t>
    </rPh>
    <phoneticPr fontId="2"/>
  </si>
  <si>
    <t>４年</t>
    <rPh sb="1" eb="2">
      <t>ネン</t>
    </rPh>
    <phoneticPr fontId="2"/>
  </si>
  <si>
    <t>　　　　　　　　　　　　　　　　　　　　　８　　　地　区　別　世　帯　数　　　　　　　　　　　と　人　口　の　推　移</t>
    <rPh sb="25" eb="26">
      <t>チ</t>
    </rPh>
    <rPh sb="27" eb="28">
      <t>ク</t>
    </rPh>
    <rPh sb="29" eb="30">
      <t>ベツ</t>
    </rPh>
    <rPh sb="31" eb="32">
      <t>ヨ</t>
    </rPh>
    <rPh sb="33" eb="34">
      <t>オビ</t>
    </rPh>
    <rPh sb="35" eb="36">
      <t>カズ</t>
    </rPh>
    <rPh sb="49" eb="50">
      <t>ヒト</t>
    </rPh>
    <rPh sb="51" eb="52">
      <t>クチ</t>
    </rPh>
    <rPh sb="55" eb="56">
      <t>スイ</t>
    </rPh>
    <rPh sb="57" eb="58">
      <t>ワタル</t>
    </rPh>
    <phoneticPr fontId="2"/>
  </si>
  <si>
    <t>令和２年</t>
    <rPh sb="0" eb="2">
      <t>レイワ</t>
    </rPh>
    <rPh sb="3" eb="4">
      <t>ネン</t>
    </rPh>
    <phoneticPr fontId="2"/>
  </si>
  <si>
    <t>22年</t>
    <rPh sb="2" eb="3">
      <t>ネン</t>
    </rPh>
    <phoneticPr fontId="2"/>
  </si>
  <si>
    <t>３年</t>
    <rPh sb="1" eb="2">
      <t>ネン</t>
    </rPh>
    <phoneticPr fontId="2"/>
  </si>
  <si>
    <t>平成25年</t>
    <rPh sb="0" eb="2">
      <t>ヘイセイ</t>
    </rPh>
    <rPh sb="4" eb="5">
      <t>ネン</t>
    </rPh>
    <phoneticPr fontId="2"/>
  </si>
  <si>
    <t>構成比
(％)</t>
    <rPh sb="0" eb="1">
      <t>カマエ</t>
    </rPh>
    <rPh sb="1" eb="2">
      <t>シゲル</t>
    </rPh>
    <rPh sb="2" eb="3">
      <t>ヒ</t>
    </rPh>
    <phoneticPr fontId="2"/>
  </si>
  <si>
    <t>７　　　世　　帯　　数　　と　　人　　口　　の　　推　　移</t>
    <rPh sb="4" eb="5">
      <t>ヨ</t>
    </rPh>
    <rPh sb="7" eb="8">
      <t>オビ</t>
    </rPh>
    <rPh sb="10" eb="11">
      <t>カズ</t>
    </rPh>
    <rPh sb="16" eb="17">
      <t>ヒト</t>
    </rPh>
    <rPh sb="19" eb="20">
      <t>クチ</t>
    </rPh>
    <rPh sb="25" eb="26">
      <t>スイ</t>
    </rPh>
    <rPh sb="28" eb="29">
      <t>ワタル</t>
    </rPh>
    <phoneticPr fontId="2"/>
  </si>
  <si>
    <t>26年</t>
    <rPh sb="2" eb="3">
      <t>ネン</t>
    </rPh>
    <phoneticPr fontId="2"/>
  </si>
  <si>
    <t>２２　 土地評価額</t>
    <rPh sb="4" eb="5">
      <t>ツチ</t>
    </rPh>
    <rPh sb="5" eb="6">
      <t>チ</t>
    </rPh>
    <rPh sb="6" eb="7">
      <t>ヒョウ</t>
    </rPh>
    <rPh sb="7" eb="8">
      <t>アタイ</t>
    </rPh>
    <rPh sb="8" eb="9">
      <t>ガク</t>
    </rPh>
    <phoneticPr fontId="2"/>
  </si>
  <si>
    <t>畑</t>
    <rPh sb="0" eb="1">
      <t>ハタケ</t>
    </rPh>
    <phoneticPr fontId="2"/>
  </si>
  <si>
    <t>区分</t>
    <rPh sb="0" eb="1">
      <t>ク</t>
    </rPh>
    <rPh sb="1" eb="2">
      <t>ブン</t>
    </rPh>
    <phoneticPr fontId="2"/>
  </si>
  <si>
    <t>資料　市民生活課「住民基本台帳」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phoneticPr fontId="2"/>
  </si>
  <si>
    <t>区分</t>
    <rPh sb="0" eb="2">
      <t>クブン</t>
    </rPh>
    <phoneticPr fontId="2"/>
  </si>
  <si>
    <t>第19回（平成22年）</t>
    <rPh sb="5" eb="7">
      <t>ヘイセイ</t>
    </rPh>
    <phoneticPr fontId="2"/>
  </si>
  <si>
    <t>雑 種 地</t>
    <rPh sb="0" eb="1">
      <t>ザツ</t>
    </rPh>
    <rPh sb="2" eb="3">
      <t>シュ</t>
    </rPh>
    <rPh sb="4" eb="5">
      <t>チ</t>
    </rPh>
    <phoneticPr fontId="2"/>
  </si>
  <si>
    <t>中 野 島　　 地 区</t>
    <rPh sb="0" eb="1">
      <t>ナカ</t>
    </rPh>
    <rPh sb="2" eb="3">
      <t>ノ</t>
    </rPh>
    <rPh sb="4" eb="5">
      <t>シマ</t>
    </rPh>
    <rPh sb="8" eb="9">
      <t>チ</t>
    </rPh>
    <rPh sb="10" eb="11">
      <t>ク</t>
    </rPh>
    <phoneticPr fontId="2"/>
  </si>
  <si>
    <t>21年</t>
    <rPh sb="2" eb="3">
      <t>ネン</t>
    </rPh>
    <phoneticPr fontId="2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</si>
  <si>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2"/>
  </si>
  <si>
    <t>（単位：世帯,人）</t>
    <rPh sb="1" eb="3">
      <t>タンイ</t>
    </rPh>
    <rPh sb="4" eb="6">
      <t>セタイ</t>
    </rPh>
    <rPh sb="7" eb="8">
      <t>ニン</t>
    </rPh>
    <phoneticPr fontId="2"/>
  </si>
  <si>
    <t>平成26年</t>
    <rPh sb="0" eb="2">
      <t>ヘイセイ</t>
    </rPh>
    <rPh sb="4" eb="5">
      <t>ネン</t>
    </rPh>
    <phoneticPr fontId="2"/>
  </si>
  <si>
    <t>５年</t>
    <rPh sb="1" eb="2">
      <t>ネン</t>
    </rPh>
    <phoneticPr fontId="2"/>
  </si>
  <si>
    <t>平成27年</t>
    <rPh sb="0" eb="2">
      <t>ヘイセイ</t>
    </rPh>
    <rPh sb="4" eb="5">
      <t>ネン</t>
    </rPh>
    <phoneticPr fontId="2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</si>
  <si>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</si>
  <si>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総　数</t>
    <rPh sb="0" eb="1">
      <t>ソウ</t>
    </rPh>
    <rPh sb="2" eb="3">
      <t>スウ</t>
    </rPh>
    <phoneticPr fontId="2"/>
  </si>
  <si>
    <t>平成18年</t>
    <rPh sb="0" eb="2">
      <t>ヘイセイ</t>
    </rPh>
    <rPh sb="4" eb="5">
      <t>ネン</t>
    </rPh>
    <phoneticPr fontId="2"/>
  </si>
  <si>
    <t>資料　都市政策課</t>
    <rPh sb="0" eb="2">
      <t>シリョウ</t>
    </rPh>
    <rPh sb="3" eb="5">
      <t>トシ</t>
    </rPh>
    <rPh sb="5" eb="7">
      <t>セイサク</t>
    </rPh>
    <rPh sb="7" eb="8">
      <t>カ</t>
    </rPh>
    <phoneticPr fontId="2"/>
  </si>
  <si>
    <t>雑種地</t>
    <rPh sb="0" eb="2">
      <t>ザッシュ</t>
    </rPh>
    <rPh sb="2" eb="3">
      <t>チ</t>
    </rPh>
    <phoneticPr fontId="2"/>
  </si>
  <si>
    <t>準工業</t>
    <rPh sb="0" eb="1">
      <t>ジュン</t>
    </rPh>
    <rPh sb="1" eb="3">
      <t>コウギョウ</t>
    </rPh>
    <phoneticPr fontId="2"/>
  </si>
  <si>
    <t>田</t>
    <rPh sb="0" eb="1">
      <t>タ</t>
    </rPh>
    <phoneticPr fontId="2"/>
  </si>
  <si>
    <t>平成24年</t>
    <rPh sb="0" eb="2">
      <t>ヘイセイ</t>
    </rPh>
    <rPh sb="4" eb="5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</si>
  <si>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</si>
  <si>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</si>
  <si>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27年</t>
    <rPh sb="2" eb="3">
      <t>ネン</t>
    </rPh>
    <phoneticPr fontId="2"/>
  </si>
  <si>
    <t>平成28年</t>
    <rPh sb="0" eb="2">
      <t>ヘイセイ</t>
    </rPh>
    <rPh sb="4" eb="5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</si>
  <si>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</si>
  <si>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</si>
  <si>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</si>
  <si>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資料　税務課「概要調書」</t>
    <rPh sb="0" eb="2">
      <t>シリョウ</t>
    </rPh>
    <rPh sb="3" eb="5">
      <t>ゼイム</t>
    </rPh>
    <rPh sb="5" eb="6">
      <t>カ</t>
    </rPh>
    <rPh sb="7" eb="9">
      <t>ガイヨウ</t>
    </rPh>
    <rPh sb="9" eb="11">
      <t>チョウショ</t>
    </rPh>
    <phoneticPr fontId="2"/>
  </si>
  <si>
    <t>注）その他は、非課税分等(公的道路など）</t>
    <rPh sb="0" eb="1">
      <t>チュウ</t>
    </rPh>
    <rPh sb="4" eb="5">
      <t>タ</t>
    </rPh>
    <rPh sb="7" eb="10">
      <t>ヒカゼイ</t>
    </rPh>
    <rPh sb="10" eb="12">
      <t>ブンナド</t>
    </rPh>
    <rPh sb="13" eb="15">
      <t>コウテキ</t>
    </rPh>
    <rPh sb="15" eb="17">
      <t>ドウロ</t>
    </rPh>
    <phoneticPr fontId="2"/>
  </si>
  <si>
    <t>第一種中高層住居専用</t>
    <rPh sb="0" eb="1">
      <t>ダイ</t>
    </rPh>
    <rPh sb="1" eb="3">
      <t>イッシュ</t>
    </rPh>
    <rPh sb="3" eb="4">
      <t>ナカ</t>
    </rPh>
    <rPh sb="4" eb="6">
      <t>コウソウ</t>
    </rPh>
    <rPh sb="6" eb="8">
      <t>ジュウキョ</t>
    </rPh>
    <rPh sb="8" eb="10">
      <t>センヨウ</t>
    </rPh>
    <phoneticPr fontId="2"/>
  </si>
  <si>
    <t>商業</t>
    <rPh sb="0" eb="2">
      <t>ショウギョウ</t>
    </rPh>
    <phoneticPr fontId="2"/>
  </si>
  <si>
    <t>池沼・牧場</t>
    <rPh sb="0" eb="1">
      <t>イケ</t>
    </rPh>
    <rPh sb="1" eb="2">
      <t>ヌマ</t>
    </rPh>
    <rPh sb="3" eb="5">
      <t>ボクジョウ</t>
    </rPh>
    <phoneticPr fontId="2"/>
  </si>
  <si>
    <t>第二種中高層住居専用</t>
    <rPh sb="0" eb="1">
      <t>ダイ</t>
    </rPh>
    <rPh sb="1" eb="2">
      <t>ニ</t>
    </rPh>
    <rPh sb="2" eb="3">
      <t>シュ</t>
    </rPh>
    <rPh sb="3" eb="4">
      <t>ナカ</t>
    </rPh>
    <rPh sb="4" eb="6">
      <t>コウソウ</t>
    </rPh>
    <rPh sb="6" eb="8">
      <t>ジュウキョ</t>
    </rPh>
    <rPh sb="8" eb="10">
      <t>センヨウ</t>
    </rPh>
    <phoneticPr fontId="2"/>
  </si>
  <si>
    <t>令和
２年</t>
    <rPh sb="0" eb="2">
      <t>レイワ</t>
    </rPh>
    <rPh sb="4" eb="5">
      <t>ネン</t>
    </rPh>
    <phoneticPr fontId="2"/>
  </si>
  <si>
    <t>31年</t>
    <rPh sb="2" eb="3">
      <t>ネン</t>
    </rPh>
    <phoneticPr fontId="2"/>
  </si>
  <si>
    <t>原 野</t>
    <rPh sb="0" eb="1">
      <t>ハラ</t>
    </rPh>
    <rPh sb="2" eb="3">
      <t>ノ</t>
    </rPh>
    <phoneticPr fontId="2"/>
  </si>
  <si>
    <t>山　林</t>
    <rPh sb="0" eb="1">
      <t>ヤマ</t>
    </rPh>
    <rPh sb="2" eb="3">
      <t>ハヤシ</t>
    </rPh>
    <phoneticPr fontId="2"/>
  </si>
  <si>
    <t>宅　地</t>
    <rPh sb="0" eb="1">
      <t>タク</t>
    </rPh>
    <rPh sb="2" eb="3">
      <t>チ</t>
    </rPh>
    <phoneticPr fontId="2"/>
  </si>
  <si>
    <t>(単位：千円)</t>
    <rPh sb="4" eb="5">
      <t>セン</t>
    </rPh>
    <phoneticPr fontId="2"/>
  </si>
  <si>
    <t>（各年1月1日現在）</t>
    <rPh sb="1" eb="2">
      <t>カク</t>
    </rPh>
    <rPh sb="2" eb="3">
      <t>ネン</t>
    </rPh>
    <phoneticPr fontId="2"/>
  </si>
  <si>
    <t>　　４年</t>
    <rPh sb="3" eb="4">
      <t>ネン</t>
    </rPh>
    <phoneticPr fontId="2"/>
  </si>
  <si>
    <t>　　３年</t>
    <rPh sb="3" eb="4">
      <t>ネン</t>
    </rPh>
    <phoneticPr fontId="2"/>
  </si>
  <si>
    <t>原　野</t>
    <rPh sb="0" eb="1">
      <t>ハラ</t>
    </rPh>
    <rPh sb="2" eb="3">
      <t>ノ</t>
    </rPh>
    <phoneticPr fontId="2"/>
  </si>
  <si>
    <t>(単位：㎡)</t>
  </si>
  <si>
    <t>２３　 地目別面積</t>
    <rPh sb="4" eb="5">
      <t>チ</t>
    </rPh>
    <rPh sb="5" eb="6">
      <t>メ</t>
    </rPh>
    <rPh sb="6" eb="7">
      <t>ベツ</t>
    </rPh>
    <rPh sb="7" eb="8">
      <t>メン</t>
    </rPh>
    <rPh sb="8" eb="9">
      <t>セキ</t>
    </rPh>
    <phoneticPr fontId="2"/>
  </si>
  <si>
    <t>６年</t>
    <rPh sb="1" eb="2">
      <t>ネン</t>
    </rPh>
    <phoneticPr fontId="2"/>
  </si>
  <si>
    <t>平成
20年</t>
    <rPh sb="0" eb="2">
      <t>ヘイセイ</t>
    </rPh>
    <rPh sb="5" eb="6">
      <t>ネン</t>
    </rPh>
    <phoneticPr fontId="2"/>
  </si>
  <si>
    <t>（令和6年3月31日現在）</t>
    <rPh sb="1" eb="3">
      <t>レイワ</t>
    </rPh>
    <phoneticPr fontId="2"/>
  </si>
  <si>
    <t>（単位：ha）</t>
  </si>
  <si>
    <t>面   積</t>
    <rPh sb="0" eb="1">
      <t>メン</t>
    </rPh>
    <rPh sb="4" eb="5">
      <t>セキ</t>
    </rPh>
    <phoneticPr fontId="2"/>
  </si>
  <si>
    <t>割 合
(％)</t>
    <rPh sb="0" eb="1">
      <t>ワリ</t>
    </rPh>
    <rPh sb="2" eb="3">
      <t>ゴウ</t>
    </rPh>
    <phoneticPr fontId="2"/>
  </si>
  <si>
    <t>指定面積</t>
    <rPh sb="0" eb="1">
      <t>ユビ</t>
    </rPh>
    <rPh sb="1" eb="2">
      <t>サダム</t>
    </rPh>
    <rPh sb="2" eb="3">
      <t>メン</t>
    </rPh>
    <rPh sb="3" eb="4">
      <t>セキ</t>
    </rPh>
    <phoneticPr fontId="2"/>
  </si>
  <si>
    <t>市街化区域</t>
    <rPh sb="0" eb="3">
      <t>シガイカ</t>
    </rPh>
    <rPh sb="3" eb="5">
      <t>クイキ</t>
    </rPh>
    <phoneticPr fontId="2"/>
  </si>
  <si>
    <t>第一種低層住居専用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phoneticPr fontId="2"/>
  </si>
  <si>
    <t>第一種住居</t>
    <rPh sb="0" eb="1">
      <t>ダイ</t>
    </rPh>
    <rPh sb="1" eb="3">
      <t>イッシュ</t>
    </rPh>
    <rPh sb="3" eb="5">
      <t>ジュウキョ</t>
    </rPh>
    <phoneticPr fontId="2"/>
  </si>
  <si>
    <t>第二種住居</t>
    <rPh sb="0" eb="1">
      <t>ダイ</t>
    </rPh>
    <rPh sb="1" eb="2">
      <t>ニ</t>
    </rPh>
    <rPh sb="2" eb="3">
      <t>シュ</t>
    </rPh>
    <rPh sb="3" eb="5">
      <t>ジュウキョ</t>
    </rPh>
    <phoneticPr fontId="2"/>
  </si>
  <si>
    <t>準住居</t>
    <rPh sb="0" eb="1">
      <t>ジュン</t>
    </rPh>
    <rPh sb="1" eb="3">
      <t>ジュウキョ</t>
    </rPh>
    <phoneticPr fontId="2"/>
  </si>
  <si>
    <t>近隣商業</t>
    <rPh sb="0" eb="2">
      <t>キンリン</t>
    </rPh>
    <rPh sb="2" eb="4">
      <t>ショウギョウ</t>
    </rPh>
    <phoneticPr fontId="2"/>
  </si>
  <si>
    <t>工業</t>
    <rPh sb="0" eb="2">
      <t>コウギョウ</t>
    </rPh>
    <phoneticPr fontId="2"/>
  </si>
  <si>
    <t>工業専用</t>
    <rPh sb="0" eb="2">
      <t>コウギョウ</t>
    </rPh>
    <rPh sb="2" eb="4">
      <t>センヨウ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</si>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</sst>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6" formatCode="&quot;¥&quot;#,##0;[Red]&quot;¥&quot;\-#,##0"/>
    <numFmt numFmtId="41" formatCode="_ * #,##0_ ;_ * \-#,##0_ ;_ * &quot;-&quot;_ ;_ @_ "/>
    <numFmt numFmtId="176" formatCode="#,##0_ "/>
    <numFmt numFmtId="177" formatCode="[$-411]ggge&quot;年&quot;m&quot;月&quot;d&quot;日&quot;;@"/>
    <numFmt numFmtId="178" formatCode="0_ "/>
    <numFmt numFmtId="179" formatCode="_ * #,##0.0_ ;_ * \-#,##0.0_ ;_ * &quot;-&quot;_ ;_ @_ "/>
    <numFmt numFmtId="180" formatCode="0.0_);[Red]\(0.0\)"/>
    <numFmt numFmtId="181" formatCode="#,##0.0_);[Red]\(#,##0.0\)"/>
    <numFmt numFmtId="182" formatCode="0.0_ 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b/>
      <sz val="16"/>
      <color auto="1"/>
      <name val="ＭＳ Ｐ明朝"/>
      <family val="1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明朝"/>
      <family val="1"/>
    </font>
    <font>
      <sz val="11"/>
      <color auto="1"/>
      <name val="BIZ UD明朝 Medium"/>
      <family val="1"/>
    </font>
    <font>
      <sz val="11"/>
      <color rgb="FFFF0000"/>
      <name val="BIZ UD明朝 Medium"/>
      <family val="1"/>
    </font>
    <font>
      <b/>
      <sz val="16"/>
      <color auto="1"/>
      <name val="BIZ UD明朝 Medium"/>
      <family val="1"/>
    </font>
    <font>
      <sz val="11"/>
      <color theme="1"/>
      <name val="BIZ UD明朝 Medium"/>
      <family val="1"/>
    </font>
    <font>
      <sz val="10"/>
      <color auto="1"/>
      <name val="BIZ UD明朝 Medium"/>
      <family val="1"/>
    </font>
    <font>
      <sz val="10"/>
      <color theme="1"/>
      <name val="BIZ UD明朝 Medium"/>
      <family val="1"/>
    </font>
    <font>
      <sz val="16"/>
      <color auto="1"/>
      <name val="BIZ UD明朝 Medium"/>
      <family val="1"/>
    </font>
    <font>
      <sz val="9"/>
      <color auto="1"/>
      <name val="BIZ UD明朝 Medium"/>
      <family val="1"/>
    </font>
    <font>
      <sz val="10"/>
      <color rgb="FFFF0000"/>
      <name val="BIZ UD明朝 Medium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8" fontId="4" fillId="0" borderId="2" xfId="0" applyNumberFormat="1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76" fontId="4" fillId="0" borderId="13" xfId="0" applyNumberFormat="1" applyFont="1" applyBorder="1" applyAlignment="1">
      <alignment horizontal="center" vertical="center"/>
    </xf>
    <xf numFmtId="38" fontId="4" fillId="0" borderId="14" xfId="1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38" fontId="4" fillId="0" borderId="8" xfId="1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6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176" fontId="14" fillId="0" borderId="13" xfId="0" applyNumberFormat="1" applyFont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176" fontId="15" fillId="0" borderId="0" xfId="0" applyNumberFormat="1" applyFont="1" applyBorder="1" applyAlignment="1">
      <alignment vertical="center"/>
    </xf>
    <xf numFmtId="176" fontId="14" fillId="0" borderId="14" xfId="0" applyNumberFormat="1" applyFont="1" applyFill="1" applyBorder="1" applyAlignment="1">
      <alignment vertical="center"/>
    </xf>
    <xf numFmtId="176" fontId="14" fillId="0" borderId="8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76" fontId="10" fillId="0" borderId="0" xfId="0" applyNumberFormat="1" applyFont="1"/>
    <xf numFmtId="176" fontId="13" fillId="0" borderId="0" xfId="0" applyNumberFormat="1" applyFont="1"/>
    <xf numFmtId="0" fontId="10" fillId="0" borderId="0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left" vertical="center"/>
    </xf>
    <xf numFmtId="0" fontId="10" fillId="0" borderId="15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right" vertical="center" indent="1"/>
    </xf>
    <xf numFmtId="0" fontId="13" fillId="0" borderId="2" xfId="0" applyFont="1" applyBorder="1" applyAlignment="1">
      <alignment horizontal="right" vertical="center" indent="1"/>
    </xf>
    <xf numFmtId="0" fontId="13" fillId="0" borderId="4" xfId="0" applyFont="1" applyBorder="1" applyAlignment="1">
      <alignment horizontal="right" vertical="center" indent="1"/>
    </xf>
    <xf numFmtId="0" fontId="10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13" xfId="0" applyNumberFormat="1" applyFont="1" applyFill="1" applyBorder="1" applyAlignment="1">
      <alignment horizontal="right" vertical="center"/>
    </xf>
    <xf numFmtId="41" fontId="10" fillId="0" borderId="8" xfId="0" applyNumberFormat="1" applyFont="1" applyFill="1" applyBorder="1" applyAlignment="1">
      <alignment horizontal="right" vertical="center"/>
    </xf>
    <xf numFmtId="176" fontId="10" fillId="0" borderId="0" xfId="0" applyNumberFormat="1" applyFont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176" fontId="10" fillId="0" borderId="0" xfId="0" applyNumberFormat="1" applyFont="1" applyBorder="1"/>
    <xf numFmtId="176" fontId="13" fillId="0" borderId="0" xfId="0" applyNumberFormat="1" applyFont="1" applyBorder="1"/>
    <xf numFmtId="176" fontId="11" fillId="0" borderId="0" xfId="0" applyNumberFormat="1" applyFont="1" applyBorder="1"/>
    <xf numFmtId="41" fontId="10" fillId="0" borderId="0" xfId="0" applyNumberFormat="1" applyFont="1"/>
    <xf numFmtId="41" fontId="14" fillId="0" borderId="0" xfId="0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5" xfId="5" applyFont="1" applyBorder="1" applyAlignment="1">
      <alignment horizontal="distributed" vertical="center" indent="2"/>
    </xf>
    <xf numFmtId="0" fontId="10" fillId="0" borderId="27" xfId="5" applyFont="1" applyBorder="1" applyAlignment="1">
      <alignment horizontal="distributed" vertical="center" indent="1"/>
    </xf>
    <xf numFmtId="178" fontId="10" fillId="0" borderId="27" xfId="5" applyNumberFormat="1" applyFont="1" applyBorder="1" applyAlignment="1">
      <alignment horizontal="distributed" vertical="center" indent="1"/>
    </xf>
    <xf numFmtId="178" fontId="10" fillId="0" borderId="24" xfId="5" applyNumberFormat="1" applyFont="1" applyBorder="1" applyAlignment="1">
      <alignment horizontal="distributed" vertical="center" indent="1"/>
    </xf>
    <xf numFmtId="179" fontId="10" fillId="0" borderId="12" xfId="5" applyNumberFormat="1" applyFont="1" applyFill="1" applyBorder="1" applyAlignment="1">
      <alignment horizontal="right" vertical="center"/>
    </xf>
    <xf numFmtId="179" fontId="10" fillId="0" borderId="23" xfId="5" applyNumberFormat="1" applyFont="1" applyFill="1" applyBorder="1" applyAlignment="1">
      <alignment horizontal="right" vertical="center"/>
    </xf>
    <xf numFmtId="178" fontId="10" fillId="0" borderId="0" xfId="5" applyNumberFormat="1" applyFont="1" applyBorder="1"/>
    <xf numFmtId="0" fontId="10" fillId="0" borderId="9" xfId="5" applyFont="1" applyBorder="1" applyAlignment="1">
      <alignment horizontal="center" vertical="center" wrapText="1"/>
    </xf>
    <xf numFmtId="179" fontId="10" fillId="0" borderId="28" xfId="5" applyNumberFormat="1" applyFont="1" applyFill="1" applyBorder="1" applyAlignment="1">
      <alignment horizontal="right" vertical="center"/>
    </xf>
    <xf numFmtId="179" fontId="10" fillId="0" borderId="29" xfId="5" applyNumberFormat="1" applyFont="1" applyFill="1" applyBorder="1" applyAlignment="1">
      <alignment horizontal="right" vertical="center"/>
    </xf>
    <xf numFmtId="0" fontId="10" fillId="0" borderId="9" xfId="5" applyFont="1" applyBorder="1" applyAlignment="1">
      <alignment horizontal="distributed" vertical="center" indent="1"/>
    </xf>
    <xf numFmtId="178" fontId="10" fillId="0" borderId="0" xfId="5" applyNumberFormat="1" applyFont="1" applyFill="1" applyBorder="1" applyAlignment="1">
      <alignment horizontal="distributed" vertical="center" indent="1"/>
    </xf>
    <xf numFmtId="178" fontId="10" fillId="0" borderId="30" xfId="5" applyNumberFormat="1" applyFont="1" applyFill="1" applyBorder="1" applyAlignment="1">
      <alignment horizontal="distributed" vertical="center" indent="1"/>
    </xf>
    <xf numFmtId="178" fontId="10" fillId="0" borderId="31" xfId="5" applyNumberFormat="1" applyFont="1" applyFill="1" applyBorder="1" applyAlignment="1">
      <alignment horizontal="distributed" vertical="center" indent="1"/>
    </xf>
    <xf numFmtId="178" fontId="10" fillId="0" borderId="8" xfId="5" applyNumberFormat="1" applyFont="1" applyFill="1" applyBorder="1" applyAlignment="1">
      <alignment horizontal="distributed" vertical="center" indent="1"/>
    </xf>
    <xf numFmtId="178" fontId="10" fillId="0" borderId="0" xfId="5" applyNumberFormat="1" applyFont="1" applyBorder="1" applyAlignment="1">
      <alignment horizontal="distributed" vertical="center"/>
    </xf>
    <xf numFmtId="180" fontId="10" fillId="0" borderId="0" xfId="5" applyNumberFormat="1" applyFont="1" applyFill="1" applyBorder="1" applyAlignment="1">
      <alignment vertical="center"/>
    </xf>
    <xf numFmtId="180" fontId="10" fillId="0" borderId="31" xfId="5" applyNumberFormat="1" applyFont="1" applyFill="1" applyBorder="1" applyAlignment="1">
      <alignment vertical="center"/>
    </xf>
    <xf numFmtId="180" fontId="10" fillId="0" borderId="8" xfId="5" applyNumberFormat="1" applyFont="1" applyFill="1" applyBorder="1" applyAlignment="1">
      <alignment vertical="center"/>
    </xf>
    <xf numFmtId="0" fontId="10" fillId="0" borderId="11" xfId="5" applyFont="1" applyBorder="1" applyAlignment="1">
      <alignment horizontal="center" vertical="center" wrapText="1"/>
    </xf>
    <xf numFmtId="180" fontId="10" fillId="0" borderId="31" xfId="5" applyNumberFormat="1" applyFont="1" applyFill="1" applyBorder="1" applyAlignment="1">
      <alignment horizontal="right" vertical="center"/>
    </xf>
    <xf numFmtId="180" fontId="10" fillId="0" borderId="0" xfId="5" applyNumberFormat="1" applyFont="1" applyFill="1" applyBorder="1" applyAlignment="1">
      <alignment horizontal="right" vertical="center"/>
    </xf>
    <xf numFmtId="180" fontId="10" fillId="0" borderId="30" xfId="5" applyNumberFormat="1" applyFont="1" applyFill="1" applyBorder="1" applyAlignment="1">
      <alignment horizontal="right" vertical="center"/>
    </xf>
    <xf numFmtId="181" fontId="10" fillId="0" borderId="31" xfId="5" applyNumberFormat="1" applyFont="1" applyFill="1" applyBorder="1" applyAlignment="1">
      <alignment horizontal="right" vertical="center"/>
    </xf>
    <xf numFmtId="181" fontId="10" fillId="0" borderId="8" xfId="5" applyNumberFormat="1" applyFont="1" applyFill="1" applyBorder="1" applyAlignment="1">
      <alignment horizontal="right" vertical="center"/>
    </xf>
    <xf numFmtId="181" fontId="10" fillId="0" borderId="0" xfId="5" applyNumberFormat="1" applyFont="1" applyBorder="1" applyAlignment="1">
      <alignment horizontal="right" vertical="center"/>
    </xf>
    <xf numFmtId="182" fontId="10" fillId="0" borderId="0" xfId="5" applyNumberFormat="1" applyFont="1"/>
    <xf numFmtId="181" fontId="10" fillId="0" borderId="0" xfId="5" applyNumberFormat="1" applyFont="1"/>
  </cellXfs>
  <cellStyles count="12">
    <cellStyle name="パーセント 2" xfId="1"/>
    <cellStyle name="桁区切り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通貨 2" xfId="10"/>
    <cellStyle name="桁区切り" xfId="11" builtinId="6"/>
  </cellStyles>
  <tableStyles count="0" defaultTableStyle="TableStyleMedium9" defaultPivotStyle="PivotStyleLight16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FF00"/>
    <pageSetUpPr fitToPage="1"/>
  </sheetPr>
  <dimension ref="A1:Q30"/>
  <sheetViews>
    <sheetView view="pageBreakPreview" topLeftCell="C13" zoomScaleNormal="75" zoomScaleSheetLayoutView="100" workbookViewId="0">
      <selection activeCell="G24" sqref="G24"/>
    </sheetView>
  </sheetViews>
  <sheetFormatPr defaultColWidth="8.875" defaultRowHeight="13.5"/>
  <cols>
    <col min="1" max="1" width="20.625" style="1" customWidth="1"/>
    <col min="2" max="5" width="17.75" style="2" customWidth="1"/>
    <col min="6" max="6" width="20.625" style="2" customWidth="1"/>
    <col min="7" max="10" width="17.75" style="2" customWidth="1"/>
    <col min="11" max="16384" width="8.875" style="2"/>
  </cols>
  <sheetData>
    <row r="1" spans="1:17" s="3" customFormat="1" ht="45" customHeight="1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39"/>
      <c r="L1" s="39"/>
      <c r="M1" s="39"/>
      <c r="N1" s="39"/>
      <c r="O1" s="39"/>
      <c r="P1" s="39"/>
      <c r="Q1" s="39"/>
    </row>
    <row r="2" spans="1:17" s="3" customFormat="1" ht="30" customHeight="1">
      <c r="A2" s="5"/>
      <c r="B2" s="12"/>
      <c r="C2" s="12"/>
      <c r="D2" s="12"/>
      <c r="E2" s="20"/>
      <c r="F2" s="12"/>
      <c r="G2" s="12"/>
      <c r="H2" s="12"/>
      <c r="I2" s="36"/>
      <c r="J2" s="20" t="s">
        <v>77</v>
      </c>
      <c r="K2" s="39"/>
      <c r="L2" s="39"/>
      <c r="M2" s="39"/>
      <c r="N2" s="39"/>
      <c r="O2" s="39"/>
      <c r="P2" s="39"/>
      <c r="Q2" s="39"/>
    </row>
    <row r="3" spans="1:17" ht="31.5" customHeight="1">
      <c r="A3" s="6" t="s">
        <v>5</v>
      </c>
      <c r="B3" s="13" t="s">
        <v>33</v>
      </c>
      <c r="C3" s="18" t="s">
        <v>30</v>
      </c>
      <c r="D3" s="18"/>
      <c r="E3" s="21"/>
      <c r="F3" s="24" t="s">
        <v>8</v>
      </c>
      <c r="G3" s="13" t="s">
        <v>33</v>
      </c>
      <c r="H3" s="33" t="s">
        <v>51</v>
      </c>
      <c r="I3" s="18"/>
      <c r="J3" s="21"/>
    </row>
    <row r="4" spans="1:17" ht="31.5" customHeight="1">
      <c r="A4" s="7"/>
      <c r="B4" s="14"/>
      <c r="C4" s="19" t="s">
        <v>35</v>
      </c>
      <c r="D4" s="19" t="s">
        <v>36</v>
      </c>
      <c r="E4" s="22" t="s">
        <v>24</v>
      </c>
      <c r="F4" s="25"/>
      <c r="G4" s="14"/>
      <c r="H4" s="34" t="s">
        <v>35</v>
      </c>
      <c r="I4" s="37" t="s">
        <v>36</v>
      </c>
      <c r="J4" s="34" t="s">
        <v>24</v>
      </c>
    </row>
    <row r="5" spans="1:17" ht="31.5" customHeight="1">
      <c r="A5" s="8"/>
      <c r="B5" s="15"/>
      <c r="C5" s="19"/>
      <c r="D5" s="19"/>
      <c r="E5" s="22"/>
      <c r="F5" s="26"/>
      <c r="G5" s="15"/>
      <c r="H5" s="35"/>
      <c r="I5" s="15"/>
      <c r="J5" s="35"/>
    </row>
    <row r="6" spans="1:17" ht="31.5" customHeight="1">
      <c r="A6" s="9" t="s">
        <v>27</v>
      </c>
      <c r="B6" s="16">
        <v>9639</v>
      </c>
      <c r="C6" s="16">
        <f>SUM(D6:E6)</f>
        <v>48676</v>
      </c>
      <c r="D6" s="16">
        <v>24440</v>
      </c>
      <c r="E6" s="16">
        <v>24236</v>
      </c>
      <c r="F6" s="27" t="s">
        <v>14</v>
      </c>
      <c r="G6" s="16">
        <v>18532</v>
      </c>
      <c r="H6" s="16">
        <f t="shared" ref="H6:H24" si="0">I6+J6</f>
        <v>58417</v>
      </c>
      <c r="I6" s="16">
        <v>28338</v>
      </c>
      <c r="J6" s="16">
        <v>30079</v>
      </c>
    </row>
    <row r="7" spans="1:17" ht="31.5" customHeight="1">
      <c r="A7" s="9" t="s">
        <v>12</v>
      </c>
      <c r="B7" s="16">
        <v>9786</v>
      </c>
      <c r="C7" s="16">
        <f>SUM(D7:E7)</f>
        <v>49311</v>
      </c>
      <c r="D7" s="16">
        <v>24965</v>
      </c>
      <c r="E7" s="16">
        <v>24346</v>
      </c>
      <c r="F7" s="27" t="s">
        <v>16</v>
      </c>
      <c r="G7" s="16">
        <v>18799</v>
      </c>
      <c r="H7" s="16">
        <f t="shared" si="0"/>
        <v>58613</v>
      </c>
      <c r="I7" s="16">
        <v>28389</v>
      </c>
      <c r="J7" s="16">
        <v>30224</v>
      </c>
    </row>
    <row r="8" spans="1:17" ht="31.5" customHeight="1">
      <c r="A8" s="9" t="s">
        <v>37</v>
      </c>
      <c r="B8" s="16">
        <v>9786</v>
      </c>
      <c r="C8" s="16">
        <f>SUM(D8:E8)</f>
        <v>50412</v>
      </c>
      <c r="D8" s="16">
        <v>25393</v>
      </c>
      <c r="E8" s="16">
        <v>25019</v>
      </c>
      <c r="F8" s="27" t="s">
        <v>25</v>
      </c>
      <c r="G8" s="16">
        <v>18896</v>
      </c>
      <c r="H8" s="16">
        <f t="shared" si="0"/>
        <v>58311</v>
      </c>
      <c r="I8" s="16">
        <v>28217</v>
      </c>
      <c r="J8" s="16">
        <v>30094</v>
      </c>
    </row>
    <row r="9" spans="1:17" ht="31.5" customHeight="1">
      <c r="A9" s="9" t="s">
        <v>38</v>
      </c>
      <c r="B9" s="16">
        <v>9935</v>
      </c>
      <c r="C9" s="16">
        <f>SUM(D9:E9)</f>
        <v>51971</v>
      </c>
      <c r="D9" s="16">
        <v>26388</v>
      </c>
      <c r="E9" s="16">
        <v>25583</v>
      </c>
      <c r="F9" s="27" t="s">
        <v>19</v>
      </c>
      <c r="G9" s="16">
        <v>18986</v>
      </c>
      <c r="H9" s="16">
        <f t="shared" si="0"/>
        <v>57819</v>
      </c>
      <c r="I9" s="16">
        <v>27970</v>
      </c>
      <c r="J9" s="16">
        <v>29849</v>
      </c>
    </row>
    <row r="10" spans="1:17" ht="31.5" customHeight="1">
      <c r="A10" s="9" t="s">
        <v>39</v>
      </c>
      <c r="B10" s="16">
        <v>10049</v>
      </c>
      <c r="C10" s="16">
        <f>SUM(D10:E10)</f>
        <v>51829</v>
      </c>
      <c r="D10" s="16">
        <v>25872</v>
      </c>
      <c r="E10" s="16">
        <v>25957</v>
      </c>
      <c r="F10" s="27" t="s">
        <v>21</v>
      </c>
      <c r="G10" s="16">
        <v>19134</v>
      </c>
      <c r="H10" s="16">
        <f t="shared" si="0"/>
        <v>57617</v>
      </c>
      <c r="I10" s="16">
        <v>27873</v>
      </c>
      <c r="J10" s="16">
        <v>29744</v>
      </c>
    </row>
    <row r="11" spans="1:17" ht="31.5" customHeight="1">
      <c r="A11" s="9" t="s">
        <v>40</v>
      </c>
      <c r="B11" s="16" t="s">
        <v>17</v>
      </c>
      <c r="C11" s="16">
        <v>63233</v>
      </c>
      <c r="D11" s="16">
        <v>30212</v>
      </c>
      <c r="E11" s="16">
        <v>33021</v>
      </c>
      <c r="F11" s="27" t="s">
        <v>9</v>
      </c>
      <c r="G11" s="16">
        <v>19270</v>
      </c>
      <c r="H11" s="16">
        <f t="shared" si="0"/>
        <v>57274</v>
      </c>
      <c r="I11" s="16">
        <v>27736</v>
      </c>
      <c r="J11" s="16">
        <v>29538</v>
      </c>
    </row>
    <row r="12" spans="1:17" ht="31.5" customHeight="1">
      <c r="A12" s="9" t="s">
        <v>41</v>
      </c>
      <c r="B12" s="16">
        <v>12190</v>
      </c>
      <c r="C12" s="16">
        <f t="shared" ref="C12:C24" si="1">SUM(D12:E12)</f>
        <v>63887</v>
      </c>
      <c r="D12" s="16">
        <v>30983</v>
      </c>
      <c r="E12" s="16">
        <v>32904</v>
      </c>
      <c r="F12" s="27" t="s">
        <v>7</v>
      </c>
      <c r="G12" s="16">
        <v>19406</v>
      </c>
      <c r="H12" s="16">
        <f t="shared" si="0"/>
        <v>56803</v>
      </c>
      <c r="I12" s="16">
        <v>27540</v>
      </c>
      <c r="J12" s="16">
        <v>29263</v>
      </c>
    </row>
    <row r="13" spans="1:17" ht="31.5" customHeight="1">
      <c r="A13" s="9" t="s">
        <v>42</v>
      </c>
      <c r="B13" s="16">
        <v>12204</v>
      </c>
      <c r="C13" s="16">
        <f t="shared" si="1"/>
        <v>62374</v>
      </c>
      <c r="D13" s="16">
        <v>30316</v>
      </c>
      <c r="E13" s="16">
        <v>32058</v>
      </c>
      <c r="F13" s="27" t="s">
        <v>34</v>
      </c>
      <c r="G13" s="16">
        <v>19506</v>
      </c>
      <c r="H13" s="16">
        <f t="shared" si="0"/>
        <v>56411</v>
      </c>
      <c r="I13" s="16">
        <v>27327</v>
      </c>
      <c r="J13" s="16">
        <v>29084</v>
      </c>
    </row>
    <row r="14" spans="1:17" ht="31.5" customHeight="1">
      <c r="A14" s="9" t="s">
        <v>43</v>
      </c>
      <c r="B14" s="16">
        <v>12766</v>
      </c>
      <c r="C14" s="16">
        <f t="shared" si="1"/>
        <v>60110</v>
      </c>
      <c r="D14" s="16">
        <v>29087</v>
      </c>
      <c r="E14" s="16">
        <v>31023</v>
      </c>
      <c r="F14" s="27" t="s">
        <v>83</v>
      </c>
      <c r="G14" s="16">
        <v>28075</v>
      </c>
      <c r="H14" s="16">
        <f t="shared" si="0"/>
        <v>79843</v>
      </c>
      <c r="I14" s="16">
        <v>38559</v>
      </c>
      <c r="J14" s="16">
        <v>41284</v>
      </c>
    </row>
    <row r="15" spans="1:17" ht="31.5" customHeight="1">
      <c r="A15" s="9" t="s">
        <v>44</v>
      </c>
      <c r="B15" s="16">
        <v>13696</v>
      </c>
      <c r="C15" s="16">
        <f t="shared" si="1"/>
        <v>59105</v>
      </c>
      <c r="D15" s="16">
        <v>28479</v>
      </c>
      <c r="E15" s="16">
        <v>30626</v>
      </c>
      <c r="F15" s="27" t="s">
        <v>10</v>
      </c>
      <c r="G15" s="31">
        <v>28411</v>
      </c>
      <c r="H15" s="16">
        <f t="shared" si="0"/>
        <v>79353</v>
      </c>
      <c r="I15" s="16">
        <v>38303</v>
      </c>
      <c r="J15" s="16">
        <v>41050</v>
      </c>
    </row>
    <row r="16" spans="1:17" ht="31.5" customHeight="1">
      <c r="A16" s="9" t="s">
        <v>45</v>
      </c>
      <c r="B16" s="16">
        <v>14604</v>
      </c>
      <c r="C16" s="16">
        <f t="shared" si="1"/>
        <v>58467</v>
      </c>
      <c r="D16" s="16">
        <v>28377</v>
      </c>
      <c r="E16" s="16">
        <v>30090</v>
      </c>
      <c r="F16" s="27" t="s">
        <v>3</v>
      </c>
      <c r="G16" s="31">
        <v>28601</v>
      </c>
      <c r="H16" s="16">
        <f t="shared" si="0"/>
        <v>78905</v>
      </c>
      <c r="I16" s="16">
        <v>38092</v>
      </c>
      <c r="J16" s="16">
        <v>40813</v>
      </c>
    </row>
    <row r="17" spans="1:10" ht="31.5" customHeight="1">
      <c r="A17" s="9" t="s">
        <v>4</v>
      </c>
      <c r="B17" s="16">
        <v>15735</v>
      </c>
      <c r="C17" s="16">
        <f t="shared" si="1"/>
        <v>60439</v>
      </c>
      <c r="D17" s="16">
        <v>29565</v>
      </c>
      <c r="E17" s="16">
        <v>30874</v>
      </c>
      <c r="F17" s="27" t="s">
        <v>11</v>
      </c>
      <c r="G17" s="31">
        <v>28853</v>
      </c>
      <c r="H17" s="16">
        <f t="shared" si="0"/>
        <v>78469</v>
      </c>
      <c r="I17" s="16">
        <v>37871</v>
      </c>
      <c r="J17" s="16">
        <v>40598</v>
      </c>
    </row>
    <row r="18" spans="1:10" ht="31.5" customHeight="1">
      <c r="A18" s="9" t="s">
        <v>46</v>
      </c>
      <c r="B18" s="16">
        <v>16144</v>
      </c>
      <c r="C18" s="16">
        <f t="shared" si="1"/>
        <v>61253</v>
      </c>
      <c r="D18" s="16">
        <v>29930</v>
      </c>
      <c r="E18" s="16">
        <v>31323</v>
      </c>
      <c r="F18" s="27" t="s">
        <v>57</v>
      </c>
      <c r="G18" s="31">
        <v>29096</v>
      </c>
      <c r="H18" s="16">
        <f t="shared" si="0"/>
        <v>78041</v>
      </c>
      <c r="I18" s="16">
        <v>37636</v>
      </c>
      <c r="J18" s="16">
        <v>40405</v>
      </c>
    </row>
    <row r="19" spans="1:10" ht="31.5" customHeight="1">
      <c r="A19" s="9" t="s">
        <v>47</v>
      </c>
      <c r="B19" s="16">
        <v>16388</v>
      </c>
      <c r="C19" s="16">
        <f t="shared" si="1"/>
        <v>60749</v>
      </c>
      <c r="D19" s="16">
        <v>29422</v>
      </c>
      <c r="E19" s="16">
        <v>31327</v>
      </c>
      <c r="F19" s="27" t="s">
        <v>23</v>
      </c>
      <c r="G19" s="31">
        <v>29255</v>
      </c>
      <c r="H19" s="16">
        <f t="shared" si="0"/>
        <v>77521</v>
      </c>
      <c r="I19" s="16">
        <v>37360</v>
      </c>
      <c r="J19" s="16">
        <v>40161</v>
      </c>
    </row>
    <row r="20" spans="1:10" ht="31.5" customHeight="1">
      <c r="A20" s="9" t="s">
        <v>48</v>
      </c>
      <c r="B20" s="16">
        <v>16758</v>
      </c>
      <c r="C20" s="16">
        <f t="shared" si="1"/>
        <v>59044</v>
      </c>
      <c r="D20" s="16">
        <v>28500</v>
      </c>
      <c r="E20" s="16">
        <v>30544</v>
      </c>
      <c r="F20" s="27" t="s">
        <v>88</v>
      </c>
      <c r="G20" s="31">
        <v>29632</v>
      </c>
      <c r="H20" s="16">
        <f t="shared" si="0"/>
        <v>77167</v>
      </c>
      <c r="I20" s="16">
        <v>37249</v>
      </c>
      <c r="J20" s="16">
        <v>39918</v>
      </c>
    </row>
    <row r="21" spans="1:10" ht="31.5" customHeight="1">
      <c r="A21" s="9" t="s">
        <v>49</v>
      </c>
      <c r="B21" s="16">
        <v>17366</v>
      </c>
      <c r="C21" s="16">
        <f t="shared" si="1"/>
        <v>57666</v>
      </c>
      <c r="D21" s="16">
        <v>27937</v>
      </c>
      <c r="E21" s="16">
        <v>29729</v>
      </c>
      <c r="F21" s="27" t="s">
        <v>63</v>
      </c>
      <c r="G21" s="31">
        <v>29957</v>
      </c>
      <c r="H21" s="16">
        <f t="shared" si="0"/>
        <v>76974</v>
      </c>
      <c r="I21" s="16">
        <v>37113</v>
      </c>
      <c r="J21" s="16">
        <v>39861</v>
      </c>
    </row>
    <row r="22" spans="1:10" ht="31.5" customHeight="1">
      <c r="A22" s="9" t="s">
        <v>50</v>
      </c>
      <c r="B22" s="16">
        <v>18015</v>
      </c>
      <c r="C22" s="16">
        <f t="shared" si="1"/>
        <v>56728</v>
      </c>
      <c r="D22" s="16">
        <v>27469</v>
      </c>
      <c r="E22" s="16">
        <v>29259</v>
      </c>
      <c r="F22" s="27" t="s">
        <v>78</v>
      </c>
      <c r="G22" s="31">
        <v>30059</v>
      </c>
      <c r="H22" s="16">
        <f t="shared" si="0"/>
        <v>76407</v>
      </c>
      <c r="I22" s="16">
        <v>36828</v>
      </c>
      <c r="J22" s="16">
        <v>39579</v>
      </c>
    </row>
    <row r="23" spans="1:10" ht="31.5" customHeight="1">
      <c r="A23" s="9" t="s">
        <v>26</v>
      </c>
      <c r="B23" s="16">
        <v>26116</v>
      </c>
      <c r="C23" s="16">
        <f t="shared" si="1"/>
        <v>78002</v>
      </c>
      <c r="D23" s="16">
        <v>37586</v>
      </c>
      <c r="E23" s="16">
        <v>40416</v>
      </c>
      <c r="F23" s="27" t="s">
        <v>80</v>
      </c>
      <c r="G23" s="31">
        <v>30208</v>
      </c>
      <c r="H23" s="16">
        <f t="shared" si="0"/>
        <v>75813</v>
      </c>
      <c r="I23" s="16">
        <v>36553</v>
      </c>
      <c r="J23" s="16">
        <v>39260</v>
      </c>
    </row>
    <row r="24" spans="1:10" ht="31.5" customHeight="1">
      <c r="A24" s="10" t="s">
        <v>72</v>
      </c>
      <c r="B24" s="17">
        <v>26910</v>
      </c>
      <c r="C24" s="17">
        <f t="shared" si="1"/>
        <v>76063</v>
      </c>
      <c r="D24" s="17">
        <v>36630</v>
      </c>
      <c r="E24" s="17">
        <v>39433</v>
      </c>
      <c r="F24" s="28" t="s">
        <v>92</v>
      </c>
      <c r="G24" s="32">
        <v>30553</v>
      </c>
      <c r="H24" s="17">
        <f t="shared" si="0"/>
        <v>75228</v>
      </c>
      <c r="I24" s="38">
        <v>36397</v>
      </c>
      <c r="J24" s="38">
        <v>38831</v>
      </c>
    </row>
    <row r="25" spans="1:10" ht="15" customHeight="1">
      <c r="A25" s="11" t="s">
        <v>1</v>
      </c>
      <c r="C25" s="16"/>
      <c r="D25" s="16"/>
      <c r="E25" s="16"/>
    </row>
    <row r="26" spans="1:10" ht="15" customHeight="1">
      <c r="A26" s="11" t="s">
        <v>13</v>
      </c>
      <c r="C26" s="16"/>
      <c r="D26" s="16"/>
      <c r="E26" s="16"/>
      <c r="F26" s="29"/>
      <c r="G26" s="30"/>
      <c r="H26" s="30"/>
    </row>
    <row r="27" spans="1:10" ht="15" customHeight="1">
      <c r="A27" s="11" t="s">
        <v>2</v>
      </c>
      <c r="C27" s="16"/>
      <c r="D27" s="16"/>
      <c r="E27" s="16"/>
      <c r="F27" s="30"/>
      <c r="G27" s="30"/>
      <c r="H27" s="30"/>
    </row>
    <row r="28" spans="1:10" ht="15" customHeight="1">
      <c r="A28" s="11"/>
      <c r="B28" s="16"/>
      <c r="C28" s="16"/>
      <c r="D28" s="16"/>
      <c r="E28" s="23"/>
      <c r="F28" s="16"/>
      <c r="G28" s="16"/>
      <c r="H28" s="16"/>
      <c r="I28" s="16"/>
    </row>
    <row r="30" spans="1:10">
      <c r="E30" s="23"/>
      <c r="F30" s="16"/>
      <c r="G30" s="16"/>
      <c r="H30" s="16"/>
      <c r="I30" s="16"/>
    </row>
  </sheetData>
  <customSheetViews>
    <customSheetView guid="{49BF0136-552B-4F71-8242-59A590B937D4}" showPageBreaks="1" fitToPage="1" printArea="1" view="pageBreakPreview" topLeftCell="C13">
      <selection activeCell="G24" sqref="G24"/>
      <pageMargins left="0.59055118110236227" right="0.59055118110236227" top="0.78740157480314965" bottom="0.39370078740157483" header="0.51181102362204722" footer="0.39370078740157483"/>
      <printOptions horizontalCentered="1"/>
      <pageSetup paperSize="9" scale="69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13">
    <mergeCell ref="A1:J1"/>
    <mergeCell ref="C3:E3"/>
    <mergeCell ref="H3:J3"/>
    <mergeCell ref="A3:A5"/>
    <mergeCell ref="B3:B5"/>
    <mergeCell ref="F3:F5"/>
    <mergeCell ref="G3:G5"/>
    <mergeCell ref="C4:C5"/>
    <mergeCell ref="D4:D5"/>
    <mergeCell ref="E4:E5"/>
    <mergeCell ref="H4:H5"/>
    <mergeCell ref="I4:I5"/>
    <mergeCell ref="J4:J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9" fitToWidth="1" fitToHeight="1" orientation="landscape" usePrinterDefaults="1" verticalDpi="300" r:id="rId2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FF00"/>
    <pageSetUpPr fitToPage="1"/>
  </sheetPr>
  <dimension ref="A1:V26"/>
  <sheetViews>
    <sheetView view="pageBreakPreview" zoomScaleNormal="75" zoomScaleSheetLayoutView="100" workbookViewId="0">
      <pane ySplit="4" topLeftCell="A18" activePane="bottomLeft" state="frozen"/>
      <selection pane="bottomLeft" activeCell="T24" sqref="T24"/>
    </sheetView>
  </sheetViews>
  <sheetFormatPr defaultColWidth="8.875" defaultRowHeight="13.5"/>
  <cols>
    <col min="1" max="1" width="10.75" style="1" customWidth="1"/>
    <col min="2" max="21" width="8.125" style="2" customWidth="1"/>
    <col min="22" max="22" width="10.75" style="1" customWidth="1"/>
    <col min="23" max="16384" width="8.875" style="2"/>
  </cols>
  <sheetData>
    <row r="1" spans="1:22" s="3" customFormat="1" ht="45" customHeight="1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3" customFormat="1" ht="30" customHeight="1">
      <c r="A2" s="41" t="s">
        <v>81</v>
      </c>
      <c r="B2" s="41"/>
      <c r="C2" s="41"/>
      <c r="D2" s="55"/>
      <c r="E2" s="55"/>
      <c r="F2" s="55"/>
      <c r="G2" s="55"/>
      <c r="H2" s="55"/>
      <c r="I2" s="55"/>
      <c r="J2" s="55"/>
      <c r="K2" s="55"/>
      <c r="L2" s="55"/>
      <c r="M2" s="55"/>
      <c r="N2" s="12"/>
      <c r="O2" s="12"/>
      <c r="P2" s="12"/>
      <c r="Q2" s="12"/>
      <c r="R2" s="12"/>
      <c r="S2" s="12"/>
      <c r="T2" s="12"/>
      <c r="U2" s="63" t="s">
        <v>56</v>
      </c>
      <c r="V2" s="64"/>
    </row>
    <row r="3" spans="1:22" ht="36" customHeight="1">
      <c r="A3" s="42"/>
      <c r="B3" s="47" t="s">
        <v>52</v>
      </c>
      <c r="C3" s="53"/>
      <c r="D3" s="53"/>
      <c r="E3" s="56"/>
      <c r="F3" s="21" t="s">
        <v>53</v>
      </c>
      <c r="G3" s="58"/>
      <c r="H3" s="58"/>
      <c r="I3" s="33"/>
      <c r="J3" s="21" t="s">
        <v>74</v>
      </c>
      <c r="K3" s="58"/>
      <c r="L3" s="58"/>
      <c r="M3" s="33"/>
      <c r="N3" s="21" t="s">
        <v>54</v>
      </c>
      <c r="O3" s="58"/>
      <c r="P3" s="58"/>
      <c r="Q3" s="33"/>
      <c r="R3" s="21" t="s">
        <v>55</v>
      </c>
      <c r="S3" s="58"/>
      <c r="T3" s="58"/>
      <c r="U3" s="58"/>
      <c r="V3" s="65"/>
    </row>
    <row r="4" spans="1:22" ht="36" customHeight="1">
      <c r="A4" s="43"/>
      <c r="B4" s="48" t="s">
        <v>32</v>
      </c>
      <c r="C4" s="48" t="s">
        <v>36</v>
      </c>
      <c r="D4" s="48" t="s">
        <v>24</v>
      </c>
      <c r="E4" s="48" t="s">
        <v>35</v>
      </c>
      <c r="F4" s="48" t="s">
        <v>32</v>
      </c>
      <c r="G4" s="48" t="s">
        <v>36</v>
      </c>
      <c r="H4" s="48" t="s">
        <v>24</v>
      </c>
      <c r="I4" s="48" t="s">
        <v>35</v>
      </c>
      <c r="J4" s="48" t="s">
        <v>32</v>
      </c>
      <c r="K4" s="60" t="s">
        <v>36</v>
      </c>
      <c r="L4" s="61" t="s">
        <v>24</v>
      </c>
      <c r="M4" s="48" t="s">
        <v>35</v>
      </c>
      <c r="N4" s="48" t="s">
        <v>32</v>
      </c>
      <c r="O4" s="48" t="s">
        <v>36</v>
      </c>
      <c r="P4" s="48" t="s">
        <v>24</v>
      </c>
      <c r="Q4" s="48" t="s">
        <v>35</v>
      </c>
      <c r="R4" s="48" t="s">
        <v>32</v>
      </c>
      <c r="S4" s="48" t="s">
        <v>36</v>
      </c>
      <c r="T4" s="48" t="s">
        <v>24</v>
      </c>
      <c r="U4" s="60" t="s">
        <v>35</v>
      </c>
      <c r="V4" s="66"/>
    </row>
    <row r="5" spans="1:22" ht="36" customHeight="1">
      <c r="A5" s="44" t="s">
        <v>16</v>
      </c>
      <c r="B5" s="50">
        <v>4259</v>
      </c>
      <c r="C5" s="50">
        <v>5811</v>
      </c>
      <c r="D5" s="50">
        <v>6137</v>
      </c>
      <c r="E5" s="50">
        <f t="shared" ref="E5:E22" si="0">C5+D5</f>
        <v>11948</v>
      </c>
      <c r="F5" s="51">
        <v>1036</v>
      </c>
      <c r="G5" s="49">
        <v>1508</v>
      </c>
      <c r="H5" s="49">
        <v>1620</v>
      </c>
      <c r="I5" s="57">
        <f t="shared" ref="I5:I22" si="1">G5+H5</f>
        <v>3128</v>
      </c>
      <c r="J5" s="50">
        <v>1666</v>
      </c>
      <c r="K5" s="50">
        <v>2462</v>
      </c>
      <c r="L5" s="50">
        <v>2669</v>
      </c>
      <c r="M5" s="50">
        <f t="shared" ref="M5:M22" si="2">K5+L5</f>
        <v>5131</v>
      </c>
      <c r="N5" s="51">
        <v>1051</v>
      </c>
      <c r="O5" s="49">
        <v>1671</v>
      </c>
      <c r="P5" s="49">
        <v>1723</v>
      </c>
      <c r="Q5" s="57">
        <f t="shared" ref="Q5:Q22" si="3">O5+P5</f>
        <v>3394</v>
      </c>
      <c r="R5" s="50">
        <v>777</v>
      </c>
      <c r="S5" s="50">
        <v>1316</v>
      </c>
      <c r="T5" s="50">
        <v>1460</v>
      </c>
      <c r="U5" s="50">
        <f t="shared" ref="U5:U22" si="4">S5+T5</f>
        <v>2776</v>
      </c>
      <c r="V5" s="67" t="s">
        <v>16</v>
      </c>
    </row>
    <row r="6" spans="1:22" ht="36" customHeight="1">
      <c r="A6" s="44" t="s">
        <v>25</v>
      </c>
      <c r="B6" s="50">
        <v>4236</v>
      </c>
      <c r="C6" s="50">
        <v>5765</v>
      </c>
      <c r="D6" s="50">
        <v>6124</v>
      </c>
      <c r="E6" s="50">
        <f t="shared" si="0"/>
        <v>11889</v>
      </c>
      <c r="F6" s="51">
        <v>1041</v>
      </c>
      <c r="G6" s="49">
        <v>1504</v>
      </c>
      <c r="H6" s="49">
        <v>1610</v>
      </c>
      <c r="I6" s="57">
        <f t="shared" si="1"/>
        <v>3114</v>
      </c>
      <c r="J6" s="50">
        <v>1683</v>
      </c>
      <c r="K6" s="50">
        <v>2461</v>
      </c>
      <c r="L6" s="50">
        <v>2673</v>
      </c>
      <c r="M6" s="50">
        <f t="shared" si="2"/>
        <v>5134</v>
      </c>
      <c r="N6" s="51">
        <v>1073</v>
      </c>
      <c r="O6" s="49">
        <v>1668</v>
      </c>
      <c r="P6" s="49">
        <v>1715</v>
      </c>
      <c r="Q6" s="57">
        <f t="shared" si="3"/>
        <v>3383</v>
      </c>
      <c r="R6" s="50">
        <v>790</v>
      </c>
      <c r="S6" s="50">
        <v>1304</v>
      </c>
      <c r="T6" s="50">
        <v>1457</v>
      </c>
      <c r="U6" s="50">
        <f t="shared" si="4"/>
        <v>2761</v>
      </c>
      <c r="V6" s="67" t="s">
        <v>25</v>
      </c>
    </row>
    <row r="7" spans="1:22" ht="36" customHeight="1">
      <c r="A7" s="44" t="s">
        <v>19</v>
      </c>
      <c r="B7" s="50">
        <v>4247</v>
      </c>
      <c r="C7" s="50">
        <v>5720</v>
      </c>
      <c r="D7" s="50">
        <v>6076</v>
      </c>
      <c r="E7" s="50">
        <f t="shared" si="0"/>
        <v>11796</v>
      </c>
      <c r="F7" s="51">
        <v>1043</v>
      </c>
      <c r="G7" s="49">
        <v>1499</v>
      </c>
      <c r="H7" s="49">
        <v>1598</v>
      </c>
      <c r="I7" s="57">
        <f t="shared" si="1"/>
        <v>3097</v>
      </c>
      <c r="J7" s="50">
        <v>1715</v>
      </c>
      <c r="K7" s="50">
        <v>2450</v>
      </c>
      <c r="L7" s="50">
        <v>2659</v>
      </c>
      <c r="M7" s="50">
        <f t="shared" si="2"/>
        <v>5109</v>
      </c>
      <c r="N7" s="51">
        <v>1100</v>
      </c>
      <c r="O7" s="49">
        <v>1682</v>
      </c>
      <c r="P7" s="49">
        <v>1714</v>
      </c>
      <c r="Q7" s="57">
        <f t="shared" si="3"/>
        <v>3396</v>
      </c>
      <c r="R7" s="50">
        <v>798</v>
      </c>
      <c r="S7" s="50">
        <v>1324</v>
      </c>
      <c r="T7" s="50">
        <v>1448</v>
      </c>
      <c r="U7" s="50">
        <f t="shared" si="4"/>
        <v>2772</v>
      </c>
      <c r="V7" s="67" t="s">
        <v>19</v>
      </c>
    </row>
    <row r="8" spans="1:22" ht="36" customHeight="1">
      <c r="A8" s="44" t="s">
        <v>21</v>
      </c>
      <c r="B8" s="50">
        <v>4246</v>
      </c>
      <c r="C8" s="50">
        <v>5667</v>
      </c>
      <c r="D8" s="50">
        <v>6015</v>
      </c>
      <c r="E8" s="50">
        <f t="shared" si="0"/>
        <v>11682</v>
      </c>
      <c r="F8" s="51">
        <v>1050</v>
      </c>
      <c r="G8" s="49">
        <v>1511</v>
      </c>
      <c r="H8" s="49">
        <v>1590</v>
      </c>
      <c r="I8" s="57">
        <f t="shared" si="1"/>
        <v>3101</v>
      </c>
      <c r="J8" s="50">
        <v>1738</v>
      </c>
      <c r="K8" s="50">
        <v>2452</v>
      </c>
      <c r="L8" s="50">
        <v>2665</v>
      </c>
      <c r="M8" s="50">
        <f t="shared" si="2"/>
        <v>5117</v>
      </c>
      <c r="N8" s="51">
        <v>1119</v>
      </c>
      <c r="O8" s="49">
        <v>1682</v>
      </c>
      <c r="P8" s="49">
        <v>1709</v>
      </c>
      <c r="Q8" s="57">
        <f t="shared" si="3"/>
        <v>3391</v>
      </c>
      <c r="R8" s="50">
        <v>817</v>
      </c>
      <c r="S8" s="50">
        <v>1322</v>
      </c>
      <c r="T8" s="50">
        <v>1454</v>
      </c>
      <c r="U8" s="50">
        <f t="shared" si="4"/>
        <v>2776</v>
      </c>
      <c r="V8" s="67" t="s">
        <v>21</v>
      </c>
    </row>
    <row r="9" spans="1:22" ht="36" customHeight="1">
      <c r="A9" s="44" t="s">
        <v>9</v>
      </c>
      <c r="B9" s="49">
        <v>4310</v>
      </c>
      <c r="C9" s="49">
        <v>5669</v>
      </c>
      <c r="D9" s="49">
        <v>6028</v>
      </c>
      <c r="E9" s="50">
        <f t="shared" si="0"/>
        <v>11697</v>
      </c>
      <c r="F9" s="51">
        <v>1026</v>
      </c>
      <c r="G9" s="49">
        <v>1479</v>
      </c>
      <c r="H9" s="49">
        <v>1555</v>
      </c>
      <c r="I9" s="57">
        <f t="shared" si="1"/>
        <v>3034</v>
      </c>
      <c r="J9" s="49">
        <v>1757</v>
      </c>
      <c r="K9" s="49">
        <v>2435</v>
      </c>
      <c r="L9" s="49">
        <v>2646</v>
      </c>
      <c r="M9" s="50">
        <f t="shared" si="2"/>
        <v>5081</v>
      </c>
      <c r="N9" s="51">
        <v>1130</v>
      </c>
      <c r="O9" s="49">
        <v>1669</v>
      </c>
      <c r="P9" s="49">
        <v>1707</v>
      </c>
      <c r="Q9" s="57">
        <f t="shared" si="3"/>
        <v>3376</v>
      </c>
      <c r="R9" s="49">
        <v>821</v>
      </c>
      <c r="S9" s="49">
        <v>1321</v>
      </c>
      <c r="T9" s="49">
        <v>1462</v>
      </c>
      <c r="U9" s="50">
        <f t="shared" si="4"/>
        <v>2783</v>
      </c>
      <c r="V9" s="67" t="s">
        <v>9</v>
      </c>
    </row>
    <row r="10" spans="1:22" ht="36" customHeight="1">
      <c r="A10" s="44" t="s">
        <v>7</v>
      </c>
      <c r="B10" s="49">
        <v>4335</v>
      </c>
      <c r="C10" s="49">
        <v>5611</v>
      </c>
      <c r="D10" s="49">
        <v>5978</v>
      </c>
      <c r="E10" s="50">
        <f t="shared" si="0"/>
        <v>11589</v>
      </c>
      <c r="F10" s="51">
        <v>1019</v>
      </c>
      <c r="G10" s="49">
        <v>1456</v>
      </c>
      <c r="H10" s="49">
        <v>1511</v>
      </c>
      <c r="I10" s="57">
        <f t="shared" si="1"/>
        <v>2967</v>
      </c>
      <c r="J10" s="49">
        <v>1766</v>
      </c>
      <c r="K10" s="49">
        <v>2412</v>
      </c>
      <c r="L10" s="49">
        <v>2652</v>
      </c>
      <c r="M10" s="50">
        <f t="shared" si="2"/>
        <v>5064</v>
      </c>
      <c r="N10" s="51">
        <v>1137</v>
      </c>
      <c r="O10" s="49">
        <v>1646</v>
      </c>
      <c r="P10" s="49">
        <v>1681</v>
      </c>
      <c r="Q10" s="57">
        <f t="shared" si="3"/>
        <v>3327</v>
      </c>
      <c r="R10" s="49">
        <v>828</v>
      </c>
      <c r="S10" s="49">
        <v>1313</v>
      </c>
      <c r="T10" s="49">
        <v>1449</v>
      </c>
      <c r="U10" s="50">
        <f t="shared" si="4"/>
        <v>2762</v>
      </c>
      <c r="V10" s="67" t="s">
        <v>7</v>
      </c>
    </row>
    <row r="11" spans="1:22" ht="36" customHeight="1">
      <c r="A11" s="44" t="s">
        <v>34</v>
      </c>
      <c r="B11" s="49">
        <v>4372</v>
      </c>
      <c r="C11" s="49">
        <v>5618</v>
      </c>
      <c r="D11" s="49">
        <v>5996</v>
      </c>
      <c r="E11" s="49">
        <f t="shared" si="0"/>
        <v>11614</v>
      </c>
      <c r="F11" s="51">
        <v>1043</v>
      </c>
      <c r="G11" s="49">
        <v>1445</v>
      </c>
      <c r="H11" s="49">
        <v>1508</v>
      </c>
      <c r="I11" s="57">
        <f t="shared" si="1"/>
        <v>2953</v>
      </c>
      <c r="J11" s="49">
        <v>1773</v>
      </c>
      <c r="K11" s="49">
        <v>2414</v>
      </c>
      <c r="L11" s="49">
        <v>2626</v>
      </c>
      <c r="M11" s="50">
        <f t="shared" si="2"/>
        <v>5040</v>
      </c>
      <c r="N11" s="51">
        <v>1151</v>
      </c>
      <c r="O11" s="49">
        <v>1640</v>
      </c>
      <c r="P11" s="49">
        <v>1654</v>
      </c>
      <c r="Q11" s="57">
        <f t="shared" si="3"/>
        <v>3294</v>
      </c>
      <c r="R11" s="49">
        <v>830</v>
      </c>
      <c r="S11" s="49">
        <v>1283</v>
      </c>
      <c r="T11" s="49">
        <v>1443</v>
      </c>
      <c r="U11" s="50">
        <f t="shared" si="4"/>
        <v>2726</v>
      </c>
      <c r="V11" s="67" t="s">
        <v>34</v>
      </c>
    </row>
    <row r="12" spans="1:22" ht="36" customHeight="1">
      <c r="A12" s="44" t="s">
        <v>83</v>
      </c>
      <c r="B12" s="49">
        <v>4365</v>
      </c>
      <c r="C12" s="49">
        <v>5557</v>
      </c>
      <c r="D12" s="49">
        <v>5926</v>
      </c>
      <c r="E12" s="49">
        <f t="shared" si="0"/>
        <v>11483</v>
      </c>
      <c r="F12" s="51">
        <v>1055</v>
      </c>
      <c r="G12" s="49">
        <v>1442</v>
      </c>
      <c r="H12" s="49">
        <v>1518</v>
      </c>
      <c r="I12" s="57">
        <f t="shared" si="1"/>
        <v>2960</v>
      </c>
      <c r="J12" s="49">
        <v>1816</v>
      </c>
      <c r="K12" s="49">
        <v>2421</v>
      </c>
      <c r="L12" s="49">
        <v>2612</v>
      </c>
      <c r="M12" s="49">
        <f t="shared" si="2"/>
        <v>5033</v>
      </c>
      <c r="N12" s="51">
        <v>1184</v>
      </c>
      <c r="O12" s="49">
        <v>1642</v>
      </c>
      <c r="P12" s="49">
        <v>1675</v>
      </c>
      <c r="Q12" s="57">
        <f t="shared" si="3"/>
        <v>3317</v>
      </c>
      <c r="R12" s="49">
        <v>852</v>
      </c>
      <c r="S12" s="49">
        <v>1286</v>
      </c>
      <c r="T12" s="49">
        <v>1431</v>
      </c>
      <c r="U12" s="50">
        <f t="shared" si="4"/>
        <v>2717</v>
      </c>
      <c r="V12" s="67" t="s">
        <v>83</v>
      </c>
    </row>
    <row r="13" spans="1:22" ht="36" customHeight="1">
      <c r="A13" s="44" t="s">
        <v>10</v>
      </c>
      <c r="B13" s="49">
        <v>4478</v>
      </c>
      <c r="C13" s="49">
        <v>5529</v>
      </c>
      <c r="D13" s="49">
        <v>5878</v>
      </c>
      <c r="E13" s="49">
        <f t="shared" si="0"/>
        <v>11407</v>
      </c>
      <c r="F13" s="51">
        <v>1067</v>
      </c>
      <c r="G13" s="49">
        <v>1445</v>
      </c>
      <c r="H13" s="49">
        <v>1534</v>
      </c>
      <c r="I13" s="57">
        <f t="shared" si="1"/>
        <v>2979</v>
      </c>
      <c r="J13" s="49">
        <v>1839</v>
      </c>
      <c r="K13" s="49">
        <v>2381</v>
      </c>
      <c r="L13" s="49">
        <v>2589</v>
      </c>
      <c r="M13" s="49">
        <f t="shared" si="2"/>
        <v>4970</v>
      </c>
      <c r="N13" s="51">
        <v>1194</v>
      </c>
      <c r="O13" s="49">
        <v>1612</v>
      </c>
      <c r="P13" s="49">
        <v>1667</v>
      </c>
      <c r="Q13" s="57">
        <f t="shared" si="3"/>
        <v>3279</v>
      </c>
      <c r="R13" s="49">
        <v>851</v>
      </c>
      <c r="S13" s="49">
        <v>1274</v>
      </c>
      <c r="T13" s="49">
        <v>1423</v>
      </c>
      <c r="U13" s="49">
        <f t="shared" si="4"/>
        <v>2697</v>
      </c>
      <c r="V13" s="67" t="s">
        <v>10</v>
      </c>
    </row>
    <row r="14" spans="1:22" ht="36" customHeight="1">
      <c r="A14" s="44" t="s">
        <v>3</v>
      </c>
      <c r="B14" s="51">
        <v>4458</v>
      </c>
      <c r="C14" s="49">
        <v>5468</v>
      </c>
      <c r="D14" s="49">
        <v>5823</v>
      </c>
      <c r="E14" s="49">
        <f t="shared" si="0"/>
        <v>11291</v>
      </c>
      <c r="F14" s="51">
        <v>1086</v>
      </c>
      <c r="G14" s="49">
        <v>1447</v>
      </c>
      <c r="H14" s="49">
        <v>1551</v>
      </c>
      <c r="I14" s="57">
        <f t="shared" si="1"/>
        <v>2998</v>
      </c>
      <c r="J14" s="49">
        <v>1877</v>
      </c>
      <c r="K14" s="49">
        <v>2376</v>
      </c>
      <c r="L14" s="49">
        <v>2593</v>
      </c>
      <c r="M14" s="49">
        <f t="shared" si="2"/>
        <v>4969</v>
      </c>
      <c r="N14" s="51">
        <v>1181</v>
      </c>
      <c r="O14" s="49">
        <v>1593</v>
      </c>
      <c r="P14" s="49">
        <v>1649</v>
      </c>
      <c r="Q14" s="57">
        <f t="shared" si="3"/>
        <v>3242</v>
      </c>
      <c r="R14" s="49">
        <v>862</v>
      </c>
      <c r="S14" s="49">
        <v>1275</v>
      </c>
      <c r="T14" s="49">
        <v>1401</v>
      </c>
      <c r="U14" s="49">
        <f t="shared" si="4"/>
        <v>2676</v>
      </c>
      <c r="V14" s="67" t="s">
        <v>3</v>
      </c>
    </row>
    <row r="15" spans="1:22" ht="36" customHeight="1">
      <c r="A15" s="44" t="s">
        <v>11</v>
      </c>
      <c r="B15" s="49">
        <v>4451</v>
      </c>
      <c r="C15" s="49">
        <v>5411</v>
      </c>
      <c r="D15" s="49">
        <v>5781</v>
      </c>
      <c r="E15" s="57">
        <f t="shared" si="0"/>
        <v>11192</v>
      </c>
      <c r="F15" s="49">
        <v>1101</v>
      </c>
      <c r="G15" s="49">
        <v>1447</v>
      </c>
      <c r="H15" s="49">
        <v>1562</v>
      </c>
      <c r="I15" s="57">
        <f t="shared" si="1"/>
        <v>3009</v>
      </c>
      <c r="J15" s="49">
        <v>1883</v>
      </c>
      <c r="K15" s="49">
        <v>2349</v>
      </c>
      <c r="L15" s="49">
        <v>2576</v>
      </c>
      <c r="M15" s="57">
        <f t="shared" si="2"/>
        <v>4925</v>
      </c>
      <c r="N15" s="49">
        <v>1193</v>
      </c>
      <c r="O15" s="49">
        <v>1593</v>
      </c>
      <c r="P15" s="49">
        <v>1633</v>
      </c>
      <c r="Q15" s="57">
        <f t="shared" si="3"/>
        <v>3226</v>
      </c>
      <c r="R15" s="49">
        <v>872</v>
      </c>
      <c r="S15" s="49">
        <v>1251</v>
      </c>
      <c r="T15" s="49">
        <v>1376</v>
      </c>
      <c r="U15" s="49">
        <f t="shared" si="4"/>
        <v>2627</v>
      </c>
      <c r="V15" s="67" t="s">
        <v>11</v>
      </c>
    </row>
    <row r="16" spans="1:22" ht="36" customHeight="1">
      <c r="A16" s="44" t="s">
        <v>57</v>
      </c>
      <c r="B16" s="51">
        <v>4435</v>
      </c>
      <c r="C16" s="49">
        <v>5349</v>
      </c>
      <c r="D16" s="49">
        <v>5694</v>
      </c>
      <c r="E16" s="49">
        <f t="shared" si="0"/>
        <v>11043</v>
      </c>
      <c r="F16" s="51">
        <v>1106</v>
      </c>
      <c r="G16" s="49">
        <v>1432</v>
      </c>
      <c r="H16" s="49">
        <v>1572</v>
      </c>
      <c r="I16" s="49">
        <f t="shared" si="1"/>
        <v>3004</v>
      </c>
      <c r="J16" s="51">
        <v>1894</v>
      </c>
      <c r="K16" s="49">
        <v>2338</v>
      </c>
      <c r="L16" s="49">
        <v>2561</v>
      </c>
      <c r="M16" s="49">
        <f t="shared" si="2"/>
        <v>4899</v>
      </c>
      <c r="N16" s="51">
        <v>1199</v>
      </c>
      <c r="O16" s="49">
        <v>1577</v>
      </c>
      <c r="P16" s="49">
        <v>1626</v>
      </c>
      <c r="Q16" s="49">
        <f t="shared" si="3"/>
        <v>3203</v>
      </c>
      <c r="R16" s="51">
        <v>881</v>
      </c>
      <c r="S16" s="49">
        <v>1238</v>
      </c>
      <c r="T16" s="49">
        <v>1376</v>
      </c>
      <c r="U16" s="49">
        <f t="shared" si="4"/>
        <v>2614</v>
      </c>
      <c r="V16" s="67" t="s">
        <v>57</v>
      </c>
    </row>
    <row r="17" spans="1:22" ht="36" customHeight="1">
      <c r="A17" s="44" t="s">
        <v>23</v>
      </c>
      <c r="B17" s="51">
        <v>4456</v>
      </c>
      <c r="C17" s="49">
        <v>5287</v>
      </c>
      <c r="D17" s="49">
        <v>5658</v>
      </c>
      <c r="E17" s="49">
        <f t="shared" si="0"/>
        <v>10945</v>
      </c>
      <c r="F17" s="51">
        <v>1118</v>
      </c>
      <c r="G17" s="49">
        <v>1439</v>
      </c>
      <c r="H17" s="49">
        <v>1591</v>
      </c>
      <c r="I17" s="57">
        <f t="shared" si="1"/>
        <v>3030</v>
      </c>
      <c r="J17" s="49">
        <v>1874</v>
      </c>
      <c r="K17" s="49">
        <v>2305</v>
      </c>
      <c r="L17" s="49">
        <v>2528</v>
      </c>
      <c r="M17" s="49">
        <f t="shared" si="2"/>
        <v>4833</v>
      </c>
      <c r="N17" s="51">
        <v>1208</v>
      </c>
      <c r="O17" s="49">
        <v>1557</v>
      </c>
      <c r="P17" s="49">
        <v>1605</v>
      </c>
      <c r="Q17" s="57">
        <f t="shared" si="3"/>
        <v>3162</v>
      </c>
      <c r="R17" s="49">
        <v>904</v>
      </c>
      <c r="S17" s="49">
        <v>1245</v>
      </c>
      <c r="T17" s="49">
        <v>1374</v>
      </c>
      <c r="U17" s="49">
        <f t="shared" si="4"/>
        <v>2619</v>
      </c>
      <c r="V17" s="67" t="s">
        <v>23</v>
      </c>
    </row>
    <row r="18" spans="1:22" ht="36" customHeight="1">
      <c r="A18" s="44" t="s">
        <v>88</v>
      </c>
      <c r="B18" s="51">
        <v>4486</v>
      </c>
      <c r="C18" s="49">
        <v>5271</v>
      </c>
      <c r="D18" s="49">
        <v>5608</v>
      </c>
      <c r="E18" s="49">
        <f t="shared" si="0"/>
        <v>10879</v>
      </c>
      <c r="F18" s="51">
        <v>1129</v>
      </c>
      <c r="G18" s="49">
        <v>1440</v>
      </c>
      <c r="H18" s="49">
        <v>1584</v>
      </c>
      <c r="I18" s="57">
        <f t="shared" si="1"/>
        <v>3024</v>
      </c>
      <c r="J18" s="49">
        <v>1906</v>
      </c>
      <c r="K18" s="49">
        <v>2311</v>
      </c>
      <c r="L18" s="49">
        <v>2527</v>
      </c>
      <c r="M18" s="49">
        <f t="shared" si="2"/>
        <v>4838</v>
      </c>
      <c r="N18" s="51">
        <v>1231</v>
      </c>
      <c r="O18" s="49">
        <v>1554</v>
      </c>
      <c r="P18" s="49">
        <v>1611</v>
      </c>
      <c r="Q18" s="57">
        <f t="shared" si="3"/>
        <v>3165</v>
      </c>
      <c r="R18" s="49">
        <v>918</v>
      </c>
      <c r="S18" s="49">
        <v>1230</v>
      </c>
      <c r="T18" s="49">
        <v>1363</v>
      </c>
      <c r="U18" s="49">
        <f t="shared" si="4"/>
        <v>2593</v>
      </c>
      <c r="V18" s="67" t="s">
        <v>88</v>
      </c>
    </row>
    <row r="19" spans="1:22" ht="36" customHeight="1">
      <c r="A19" s="44" t="s">
        <v>63</v>
      </c>
      <c r="B19" s="51">
        <v>4501</v>
      </c>
      <c r="C19" s="49">
        <v>5240</v>
      </c>
      <c r="D19" s="49">
        <v>5587</v>
      </c>
      <c r="E19" s="49">
        <f t="shared" si="0"/>
        <v>10827</v>
      </c>
      <c r="F19" s="51">
        <v>1155</v>
      </c>
      <c r="G19" s="49">
        <v>1455</v>
      </c>
      <c r="H19" s="49">
        <v>1594</v>
      </c>
      <c r="I19" s="57">
        <f t="shared" si="1"/>
        <v>3049</v>
      </c>
      <c r="J19" s="49">
        <v>1929</v>
      </c>
      <c r="K19" s="49">
        <v>2307</v>
      </c>
      <c r="L19" s="49">
        <v>2553</v>
      </c>
      <c r="M19" s="49">
        <f t="shared" si="2"/>
        <v>4860</v>
      </c>
      <c r="N19" s="51">
        <v>1242</v>
      </c>
      <c r="O19" s="49">
        <v>1549</v>
      </c>
      <c r="P19" s="49">
        <v>1606</v>
      </c>
      <c r="Q19" s="57">
        <f t="shared" si="3"/>
        <v>3155</v>
      </c>
      <c r="R19" s="49">
        <v>926</v>
      </c>
      <c r="S19" s="49">
        <v>1210</v>
      </c>
      <c r="T19" s="49">
        <v>1353</v>
      </c>
      <c r="U19" s="57">
        <f t="shared" si="4"/>
        <v>2563</v>
      </c>
      <c r="V19" s="67" t="s">
        <v>63</v>
      </c>
    </row>
    <row r="20" spans="1:22" ht="36" customHeight="1">
      <c r="A20" s="44" t="s">
        <v>78</v>
      </c>
      <c r="B20" s="51">
        <v>4510</v>
      </c>
      <c r="C20" s="49">
        <v>5198</v>
      </c>
      <c r="D20" s="49">
        <v>5582</v>
      </c>
      <c r="E20" s="49">
        <f t="shared" si="0"/>
        <v>10780</v>
      </c>
      <c r="F20" s="51">
        <v>1177</v>
      </c>
      <c r="G20" s="49">
        <v>1445</v>
      </c>
      <c r="H20" s="49">
        <v>1603</v>
      </c>
      <c r="I20" s="57">
        <f t="shared" si="1"/>
        <v>3048</v>
      </c>
      <c r="J20" s="49">
        <v>1932</v>
      </c>
      <c r="K20" s="49">
        <v>2302</v>
      </c>
      <c r="L20" s="49">
        <v>2533</v>
      </c>
      <c r="M20" s="49">
        <f t="shared" si="2"/>
        <v>4835</v>
      </c>
      <c r="N20" s="51">
        <v>1230</v>
      </c>
      <c r="O20" s="49">
        <v>1521</v>
      </c>
      <c r="P20" s="49">
        <v>1582</v>
      </c>
      <c r="Q20" s="57">
        <f t="shared" si="3"/>
        <v>3103</v>
      </c>
      <c r="R20" s="49">
        <v>927</v>
      </c>
      <c r="S20" s="49">
        <v>1193</v>
      </c>
      <c r="T20" s="49">
        <v>1331</v>
      </c>
      <c r="U20" s="57">
        <f t="shared" si="4"/>
        <v>2524</v>
      </c>
      <c r="V20" s="67" t="s">
        <v>78</v>
      </c>
    </row>
    <row r="21" spans="1:22" ht="36" customHeight="1">
      <c r="A21" s="44" t="s">
        <v>80</v>
      </c>
      <c r="B21" s="51">
        <v>4563</v>
      </c>
      <c r="C21" s="49">
        <v>5215</v>
      </c>
      <c r="D21" s="49">
        <v>5544</v>
      </c>
      <c r="E21" s="49">
        <f t="shared" si="0"/>
        <v>10759</v>
      </c>
      <c r="F21" s="51">
        <v>1167</v>
      </c>
      <c r="G21" s="49">
        <v>1421</v>
      </c>
      <c r="H21" s="49">
        <v>1571</v>
      </c>
      <c r="I21" s="57">
        <f t="shared" si="1"/>
        <v>2992</v>
      </c>
      <c r="J21" s="49">
        <v>1942</v>
      </c>
      <c r="K21" s="49">
        <v>2275</v>
      </c>
      <c r="L21" s="49">
        <v>2504</v>
      </c>
      <c r="M21" s="49">
        <f t="shared" si="2"/>
        <v>4779</v>
      </c>
      <c r="N21" s="51">
        <v>1235</v>
      </c>
      <c r="O21" s="49">
        <v>1496</v>
      </c>
      <c r="P21" s="49">
        <v>1570</v>
      </c>
      <c r="Q21" s="57">
        <f t="shared" si="3"/>
        <v>3066</v>
      </c>
      <c r="R21" s="49">
        <v>928</v>
      </c>
      <c r="S21" s="49">
        <v>1184</v>
      </c>
      <c r="T21" s="49">
        <v>1313</v>
      </c>
      <c r="U21" s="57">
        <f t="shared" si="4"/>
        <v>2497</v>
      </c>
      <c r="V21" s="67" t="s">
        <v>80</v>
      </c>
    </row>
    <row r="22" spans="1:22" ht="36" customHeight="1">
      <c r="A22" s="45" t="s">
        <v>92</v>
      </c>
      <c r="B22" s="52">
        <v>0</v>
      </c>
      <c r="C22" s="54">
        <v>0</v>
      </c>
      <c r="D22" s="54">
        <v>0</v>
      </c>
      <c r="E22" s="54">
        <f t="shared" si="0"/>
        <v>0</v>
      </c>
      <c r="F22" s="52">
        <v>0</v>
      </c>
      <c r="G22" s="54">
        <v>0</v>
      </c>
      <c r="H22" s="54">
        <v>0</v>
      </c>
      <c r="I22" s="59">
        <f t="shared" si="1"/>
        <v>0</v>
      </c>
      <c r="J22" s="54">
        <v>0</v>
      </c>
      <c r="K22" s="54">
        <v>0</v>
      </c>
      <c r="L22" s="54">
        <v>0</v>
      </c>
      <c r="M22" s="54">
        <f t="shared" si="2"/>
        <v>0</v>
      </c>
      <c r="N22" s="52">
        <v>0</v>
      </c>
      <c r="O22" s="54">
        <v>0</v>
      </c>
      <c r="P22" s="54">
        <v>0</v>
      </c>
      <c r="Q22" s="59">
        <f t="shared" si="3"/>
        <v>0</v>
      </c>
      <c r="R22" s="54">
        <v>0</v>
      </c>
      <c r="S22" s="54">
        <v>0</v>
      </c>
      <c r="T22" s="54">
        <v>0</v>
      </c>
      <c r="U22" s="59">
        <f t="shared" si="4"/>
        <v>0</v>
      </c>
      <c r="V22" s="68" t="s">
        <v>92</v>
      </c>
    </row>
    <row r="23" spans="1:22">
      <c r="A23" s="46" t="s">
        <v>70</v>
      </c>
    </row>
    <row r="25" spans="1:22">
      <c r="R25" s="62">
        <f>B21+F21+J21+N21+R21</f>
        <v>9835</v>
      </c>
      <c r="S25" s="62">
        <f>C21+G21+K21+O21+S21</f>
        <v>11591</v>
      </c>
      <c r="T25" s="62">
        <f>D21+H21+L21+P21+T21</f>
        <v>12502</v>
      </c>
      <c r="U25" s="62">
        <f>E21+I21+M21+Q21+U21</f>
        <v>24093</v>
      </c>
    </row>
    <row r="26" spans="1:22" ht="15" customHeight="1">
      <c r="R26" s="62">
        <v>9835</v>
      </c>
      <c r="S26" s="62">
        <v>11591</v>
      </c>
      <c r="T26" s="62">
        <v>12502</v>
      </c>
      <c r="U26" s="62">
        <v>24093</v>
      </c>
    </row>
  </sheetData>
  <customSheetViews>
    <customSheetView guid="{49BF0136-552B-4F71-8242-59A590B937D4}" showPageBreaks="1" fitToPage="1" printArea="1" state="hidden" view="pageBreakPreview">
      <pane ySplit="4" topLeftCell="A18" activePane="bottomLeft" state="frozen"/>
      <selection pane="bottomLeft" activeCell="T24" sqref="T24"/>
      <pageMargins left="0.59055118110236227" right="0.59055118110236227" top="0.78740157480314965" bottom="0.39370078740157483" header="0.51181102362204722" footer="0.39370078740157483"/>
      <printOptions horizontalCentered="1"/>
      <pageSetup paperSize="9" scale="68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8" fitToWidth="1" fitToHeight="1" orientation="landscape" usePrinterDefaults="1" verticalDpi="300" r:id="rId2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21"/>
  <sheetViews>
    <sheetView tabSelected="1" zoomScaleSheetLayoutView="100" workbookViewId="0">
      <selection activeCell="L19" sqref="L19"/>
    </sheetView>
  </sheetViews>
  <sheetFormatPr defaultColWidth="8.875" defaultRowHeight="13.5"/>
  <cols>
    <col min="1" max="1" width="5.625" style="69" customWidth="1"/>
    <col min="2" max="2" width="12.75" style="70" customWidth="1"/>
    <col min="3" max="3" width="12.5" style="70" customWidth="1"/>
    <col min="4" max="4" width="11.625" style="70" customWidth="1"/>
    <col min="5" max="5" width="10.5" style="70" customWidth="1"/>
    <col min="6" max="6" width="10.625" style="70" customWidth="1"/>
    <col min="7" max="7" width="8.125" style="70" customWidth="1"/>
    <col min="8" max="8" width="11.25" style="70" customWidth="1"/>
    <col min="9" max="9" width="9" style="70" bestFit="1" customWidth="1"/>
    <col min="10" max="10" width="14.25" style="70" customWidth="1"/>
    <col min="11" max="16384" width="8.875" style="70"/>
  </cols>
  <sheetData>
    <row r="1" spans="1:12" s="71" customFormat="1" ht="45" customHeight="1">
      <c r="A1" s="73" t="s">
        <v>67</v>
      </c>
      <c r="B1" s="73"/>
      <c r="C1" s="73"/>
      <c r="D1" s="73"/>
      <c r="E1" s="87"/>
      <c r="F1" s="87"/>
      <c r="G1" s="87"/>
      <c r="H1" s="87"/>
      <c r="I1" s="87"/>
      <c r="J1" s="71"/>
      <c r="L1" s="71"/>
    </row>
    <row r="2" spans="1:12" s="71" customFormat="1" ht="30" customHeight="1">
      <c r="A2" s="74" t="s">
        <v>108</v>
      </c>
      <c r="B2" s="71"/>
      <c r="C2" s="71"/>
      <c r="D2" s="87"/>
      <c r="E2" s="87"/>
      <c r="F2" s="87"/>
      <c r="G2" s="71"/>
      <c r="H2" s="88" t="s">
        <v>107</v>
      </c>
      <c r="I2" s="88"/>
      <c r="J2" s="71"/>
      <c r="L2" s="71"/>
    </row>
    <row r="3" spans="1:12" ht="39" customHeight="1">
      <c r="A3" s="75" t="s">
        <v>71</v>
      </c>
      <c r="B3" s="81" t="s">
        <v>82</v>
      </c>
      <c r="C3" s="81" t="s">
        <v>106</v>
      </c>
      <c r="D3" s="81" t="s">
        <v>87</v>
      </c>
      <c r="E3" s="81" t="s">
        <v>68</v>
      </c>
      <c r="F3" s="81" t="s">
        <v>105</v>
      </c>
      <c r="G3" s="81" t="s">
        <v>104</v>
      </c>
      <c r="H3" s="81" t="s">
        <v>73</v>
      </c>
      <c r="I3" s="89" t="s">
        <v>100</v>
      </c>
    </row>
    <row r="4" spans="1:12" ht="39" customHeight="1">
      <c r="A4" s="76" t="s">
        <v>115</v>
      </c>
      <c r="B4" s="82">
        <f t="shared" ref="B4:B20" si="0">SUM(C4:I4)</f>
        <v>370944940</v>
      </c>
      <c r="C4" s="83">
        <v>295301743</v>
      </c>
      <c r="D4" s="83">
        <v>32874791</v>
      </c>
      <c r="E4" s="83">
        <v>7728083</v>
      </c>
      <c r="F4" s="83">
        <v>1474973</v>
      </c>
      <c r="G4" s="83">
        <v>21606</v>
      </c>
      <c r="H4" s="83">
        <v>33323489</v>
      </c>
      <c r="I4" s="83">
        <v>220255</v>
      </c>
    </row>
    <row r="5" spans="1:12" ht="39" customHeight="1">
      <c r="A5" s="77" t="s">
        <v>75</v>
      </c>
      <c r="B5" s="82">
        <f t="shared" si="0"/>
        <v>345806592</v>
      </c>
      <c r="C5" s="83">
        <v>275935433</v>
      </c>
      <c r="D5" s="83">
        <v>30196649</v>
      </c>
      <c r="E5" s="83">
        <v>7074522</v>
      </c>
      <c r="F5" s="83">
        <v>1297039</v>
      </c>
      <c r="G5" s="83">
        <v>19125</v>
      </c>
      <c r="H5" s="83">
        <v>31069319</v>
      </c>
      <c r="I5" s="83">
        <v>214505</v>
      </c>
    </row>
    <row r="6" spans="1:12" ht="39" customHeight="1">
      <c r="A6" s="77" t="s">
        <v>61</v>
      </c>
      <c r="B6" s="82">
        <f t="shared" si="0"/>
        <v>325694089</v>
      </c>
      <c r="C6" s="83">
        <v>260041687</v>
      </c>
      <c r="D6" s="83">
        <v>28087449</v>
      </c>
      <c r="E6" s="83">
        <v>6855097</v>
      </c>
      <c r="F6" s="83">
        <v>1264391</v>
      </c>
      <c r="G6" s="83">
        <v>18504</v>
      </c>
      <c r="H6" s="83">
        <v>29215409</v>
      </c>
      <c r="I6" s="83">
        <v>211552</v>
      </c>
    </row>
    <row r="7" spans="1:12" ht="39" customHeight="1">
      <c r="A7" s="77" t="s">
        <v>0</v>
      </c>
      <c r="B7" s="82">
        <f t="shared" si="0"/>
        <v>304751009</v>
      </c>
      <c r="C7" s="83">
        <v>243911966</v>
      </c>
      <c r="D7" s="83">
        <v>26115019</v>
      </c>
      <c r="E7" s="83">
        <v>6522361</v>
      </c>
      <c r="F7" s="83">
        <v>1250107</v>
      </c>
      <c r="G7" s="83">
        <v>17855</v>
      </c>
      <c r="H7" s="83">
        <v>26730842</v>
      </c>
      <c r="I7" s="83">
        <v>202859</v>
      </c>
    </row>
    <row r="8" spans="1:12" ht="39" customHeight="1">
      <c r="A8" s="77" t="s">
        <v>89</v>
      </c>
      <c r="B8" s="82">
        <f t="shared" si="0"/>
        <v>283232360</v>
      </c>
      <c r="C8" s="83">
        <v>229854258</v>
      </c>
      <c r="D8" s="83">
        <v>21477948</v>
      </c>
      <c r="E8" s="83">
        <v>5390454</v>
      </c>
      <c r="F8" s="83">
        <v>1193939</v>
      </c>
      <c r="G8" s="83">
        <v>17344</v>
      </c>
      <c r="H8" s="83">
        <v>25099532</v>
      </c>
      <c r="I8" s="83">
        <v>198885</v>
      </c>
    </row>
    <row r="9" spans="1:12" ht="39" customHeight="1">
      <c r="A9" s="77" t="s">
        <v>90</v>
      </c>
      <c r="B9" s="82">
        <f t="shared" si="0"/>
        <v>265207027</v>
      </c>
      <c r="C9" s="83">
        <v>215179588</v>
      </c>
      <c r="D9" s="83">
        <v>19994940</v>
      </c>
      <c r="E9" s="83">
        <v>5046748</v>
      </c>
      <c r="F9" s="83">
        <v>1170576</v>
      </c>
      <c r="G9" s="83">
        <v>10767</v>
      </c>
      <c r="H9" s="83">
        <v>23642522</v>
      </c>
      <c r="I9" s="83">
        <v>161886</v>
      </c>
    </row>
    <row r="10" spans="1:12" ht="39" customHeight="1">
      <c r="A10" s="77" t="s">
        <v>66</v>
      </c>
      <c r="B10" s="82">
        <f t="shared" si="0"/>
        <v>255163162</v>
      </c>
      <c r="C10" s="83">
        <v>206818637</v>
      </c>
      <c r="D10" s="83">
        <f>4494010+15100527</f>
        <v>19594537</v>
      </c>
      <c r="E10" s="83">
        <f>451647+4358771</f>
        <v>4810418</v>
      </c>
      <c r="F10" s="83">
        <f>962899+192771</f>
        <v>1155670</v>
      </c>
      <c r="G10" s="83">
        <v>5385</v>
      </c>
      <c r="H10" s="83">
        <v>22608236</v>
      </c>
      <c r="I10" s="83">
        <f>170279</f>
        <v>170279</v>
      </c>
      <c r="L10" s="92"/>
    </row>
    <row r="11" spans="1:12" ht="39" customHeight="1">
      <c r="A11" s="77" t="s">
        <v>91</v>
      </c>
      <c r="B11" s="82">
        <f t="shared" si="0"/>
        <v>247977071</v>
      </c>
      <c r="C11" s="83">
        <v>201034739</v>
      </c>
      <c r="D11" s="83">
        <v>18014515</v>
      </c>
      <c r="E11" s="83">
        <v>4344890</v>
      </c>
      <c r="F11" s="83">
        <v>1137750</v>
      </c>
      <c r="G11" s="83">
        <v>5194</v>
      </c>
      <c r="H11" s="83">
        <v>23241485</v>
      </c>
      <c r="I11" s="83">
        <v>198498</v>
      </c>
      <c r="L11" s="92"/>
    </row>
    <row r="12" spans="1:12" ht="39" customHeight="1">
      <c r="A12" s="77" t="s">
        <v>93</v>
      </c>
      <c r="B12" s="82">
        <f t="shared" si="0"/>
        <v>244230249</v>
      </c>
      <c r="C12" s="83">
        <v>197948147</v>
      </c>
      <c r="D12" s="83">
        <v>17530222</v>
      </c>
      <c r="E12" s="83">
        <v>4207345</v>
      </c>
      <c r="F12" s="83">
        <v>1125173</v>
      </c>
      <c r="G12" s="83">
        <v>5163</v>
      </c>
      <c r="H12" s="83">
        <v>23223846</v>
      </c>
      <c r="I12" s="83">
        <v>190353</v>
      </c>
      <c r="L12" s="92"/>
    </row>
    <row r="13" spans="1:12" ht="39" customHeight="1">
      <c r="A13" s="77" t="s">
        <v>94</v>
      </c>
      <c r="B13" s="82">
        <f t="shared" si="0"/>
        <v>242134382</v>
      </c>
      <c r="C13" s="83">
        <v>196486652</v>
      </c>
      <c r="D13" s="83">
        <v>16902261</v>
      </c>
      <c r="E13" s="83">
        <v>4114084</v>
      </c>
      <c r="F13" s="83">
        <v>1122832</v>
      </c>
      <c r="G13" s="83">
        <v>5144</v>
      </c>
      <c r="H13" s="83">
        <v>23317561</v>
      </c>
      <c r="I13" s="83">
        <v>185848</v>
      </c>
    </row>
    <row r="14" spans="1:12" ht="39" customHeight="1">
      <c r="A14" s="77" t="s">
        <v>95</v>
      </c>
      <c r="B14" s="82">
        <f t="shared" si="0"/>
        <v>241402805</v>
      </c>
      <c r="C14" s="83">
        <v>196106903</v>
      </c>
      <c r="D14" s="83">
        <v>16234897</v>
      </c>
      <c r="E14" s="83">
        <v>4001167</v>
      </c>
      <c r="F14" s="83">
        <v>1125373</v>
      </c>
      <c r="G14" s="83">
        <v>5072</v>
      </c>
      <c r="H14" s="83">
        <v>23729521</v>
      </c>
      <c r="I14" s="83">
        <v>199872</v>
      </c>
    </row>
    <row r="15" spans="1:12" ht="39" customHeight="1">
      <c r="A15" s="77" t="s">
        <v>103</v>
      </c>
      <c r="B15" s="82">
        <f t="shared" si="0"/>
        <v>240673384</v>
      </c>
      <c r="C15" s="83">
        <v>195247554</v>
      </c>
      <c r="D15" s="83">
        <v>15814973</v>
      </c>
      <c r="E15" s="83">
        <v>3794549</v>
      </c>
      <c r="F15" s="83">
        <v>1125266</v>
      </c>
      <c r="G15" s="83">
        <v>5033</v>
      </c>
      <c r="H15" s="83">
        <v>24504207</v>
      </c>
      <c r="I15" s="83">
        <v>181802</v>
      </c>
    </row>
    <row r="16" spans="1:12" ht="39" customHeight="1">
      <c r="A16" s="76" t="s">
        <v>102</v>
      </c>
      <c r="B16" s="83">
        <f t="shared" si="0"/>
        <v>240882557</v>
      </c>
      <c r="C16" s="83">
        <v>195741865</v>
      </c>
      <c r="D16" s="83">
        <v>15347739</v>
      </c>
      <c r="E16" s="83">
        <v>3682314</v>
      </c>
      <c r="F16" s="83">
        <v>1118154</v>
      </c>
      <c r="G16" s="83">
        <v>5016</v>
      </c>
      <c r="H16" s="83">
        <v>24814978</v>
      </c>
      <c r="I16" s="83">
        <v>172491</v>
      </c>
    </row>
    <row r="17" spans="1:10" ht="39" customHeight="1">
      <c r="A17" s="76" t="s">
        <v>62</v>
      </c>
      <c r="B17" s="83">
        <f t="shared" si="0"/>
        <v>239682018</v>
      </c>
      <c r="C17" s="83">
        <v>195121055</v>
      </c>
      <c r="D17" s="83">
        <v>14185772</v>
      </c>
      <c r="E17" s="83">
        <v>3446324</v>
      </c>
      <c r="F17" s="83">
        <v>1078996</v>
      </c>
      <c r="G17" s="83">
        <v>4966</v>
      </c>
      <c r="H17" s="83">
        <v>25708709</v>
      </c>
      <c r="I17" s="83">
        <v>136196</v>
      </c>
      <c r="J17" s="90"/>
    </row>
    <row r="18" spans="1:10" ht="39" customHeight="1">
      <c r="A18" s="76" t="s">
        <v>58</v>
      </c>
      <c r="B18" s="83">
        <f t="shared" si="0"/>
        <v>239074689</v>
      </c>
      <c r="C18" s="83">
        <v>194862951</v>
      </c>
      <c r="D18" s="83">
        <v>14076936</v>
      </c>
      <c r="E18" s="83">
        <v>3421649</v>
      </c>
      <c r="F18" s="83">
        <v>1078848</v>
      </c>
      <c r="G18" s="83">
        <v>4949</v>
      </c>
      <c r="H18" s="83">
        <v>25496041</v>
      </c>
      <c r="I18" s="83">
        <v>133315</v>
      </c>
      <c r="J18" s="90"/>
    </row>
    <row r="19" spans="1:10" s="72" customFormat="1" ht="39" customHeight="1">
      <c r="A19" s="78" t="s">
        <v>79</v>
      </c>
      <c r="B19" s="84">
        <f t="shared" si="0"/>
        <v>239301944</v>
      </c>
      <c r="C19" s="84">
        <v>196174044</v>
      </c>
      <c r="D19" s="84">
        <v>13715830</v>
      </c>
      <c r="E19" s="84">
        <v>3223639</v>
      </c>
      <c r="F19" s="84">
        <v>1070312</v>
      </c>
      <c r="G19" s="84">
        <v>4715</v>
      </c>
      <c r="H19" s="84">
        <v>24998903</v>
      </c>
      <c r="I19" s="84">
        <v>114501</v>
      </c>
      <c r="J19" s="91"/>
    </row>
    <row r="20" spans="1:10" s="72" customFormat="1" ht="39" customHeight="1">
      <c r="A20" s="79" t="s">
        <v>114</v>
      </c>
      <c r="B20" s="85">
        <f t="shared" si="0"/>
        <v>238404963</v>
      </c>
      <c r="C20" s="86">
        <v>195821218</v>
      </c>
      <c r="D20" s="86">
        <v>13222465</v>
      </c>
      <c r="E20" s="86">
        <v>3087735</v>
      </c>
      <c r="F20" s="86">
        <v>1067703</v>
      </c>
      <c r="G20" s="86">
        <v>4016</v>
      </c>
      <c r="H20" s="86">
        <v>25088970</v>
      </c>
      <c r="I20" s="86">
        <v>112856</v>
      </c>
      <c r="J20" s="91"/>
    </row>
    <row r="21" spans="1:10" ht="24" customHeight="1">
      <c r="A21" s="80" t="s">
        <v>96</v>
      </c>
    </row>
  </sheetData>
  <mergeCells count="2">
    <mergeCell ref="A1:I1"/>
    <mergeCell ref="H2:I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0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K39"/>
  <sheetViews>
    <sheetView zoomScaleSheetLayoutView="100" workbookViewId="0">
      <selection activeCell="G17" sqref="G17:G37"/>
    </sheetView>
  </sheetViews>
  <sheetFormatPr defaultColWidth="8.875" defaultRowHeight="13.5"/>
  <cols>
    <col min="1" max="1" width="12.125" style="70" customWidth="1"/>
    <col min="2" max="6" width="16" style="70" customWidth="1"/>
    <col min="7" max="7" width="15.75" style="70" customWidth="1"/>
    <col min="8" max="8" width="10.625" style="70" customWidth="1"/>
    <col min="9" max="9" width="11.25" style="70" customWidth="1"/>
    <col min="10" max="10" width="13.125" style="70" customWidth="1"/>
    <col min="11" max="11" width="13.875" style="70" customWidth="1"/>
    <col min="12" max="16384" width="8.875" style="70"/>
  </cols>
  <sheetData>
    <row r="1" spans="1:11" s="71" customFormat="1" ht="45" customHeight="1">
      <c r="A1" s="73" t="s">
        <v>113</v>
      </c>
      <c r="B1" s="73"/>
      <c r="C1" s="73"/>
      <c r="D1" s="73"/>
      <c r="E1" s="87"/>
      <c r="F1" s="87"/>
      <c r="G1" s="112"/>
      <c r="H1" s="112"/>
      <c r="I1" s="112"/>
      <c r="J1" s="87"/>
      <c r="K1" s="87"/>
    </row>
    <row r="2" spans="1:11" s="71" customFormat="1" ht="30" customHeight="1">
      <c r="A2" s="94" t="s">
        <v>108</v>
      </c>
      <c r="B2" s="94"/>
      <c r="C2" s="71"/>
      <c r="D2" s="87"/>
      <c r="E2" s="87"/>
      <c r="F2" s="111" t="s">
        <v>112</v>
      </c>
      <c r="G2" s="111"/>
      <c r="H2" s="112"/>
      <c r="I2" s="120"/>
      <c r="J2" s="71"/>
      <c r="K2" s="71"/>
    </row>
    <row r="3" spans="1:11" ht="21.75" customHeight="1">
      <c r="A3" s="95" t="s">
        <v>71</v>
      </c>
      <c r="B3" s="81" t="s">
        <v>18</v>
      </c>
      <c r="C3" s="75" t="s">
        <v>87</v>
      </c>
      <c r="D3" s="81" t="s">
        <v>68</v>
      </c>
      <c r="E3" s="81" t="s">
        <v>106</v>
      </c>
      <c r="F3" s="110" t="s">
        <v>31</v>
      </c>
      <c r="G3" s="92"/>
      <c r="H3" s="92"/>
      <c r="I3" s="92"/>
    </row>
    <row r="4" spans="1:11" s="92" customFormat="1" ht="19.5" customHeight="1">
      <c r="A4" s="96" t="s">
        <v>11</v>
      </c>
      <c r="B4" s="101">
        <f t="shared" ref="B4:B18" si="0">C4+D4+E4+F4+B22+C22+D22+E22+F22</f>
        <v>198402942</v>
      </c>
      <c r="C4" s="106">
        <v>41579612</v>
      </c>
      <c r="D4" s="108">
        <v>11817800</v>
      </c>
      <c r="E4" s="108">
        <v>15671491</v>
      </c>
      <c r="F4" s="108">
        <v>418964</v>
      </c>
      <c r="G4" s="92"/>
      <c r="H4" s="92"/>
      <c r="I4" s="92"/>
      <c r="J4" s="92"/>
      <c r="K4" s="92"/>
    </row>
    <row r="5" spans="1:11" s="92" customFormat="1" ht="19.5" customHeight="1">
      <c r="A5" s="96" t="s">
        <v>61</v>
      </c>
      <c r="B5" s="101">
        <f t="shared" si="0"/>
        <v>198737073</v>
      </c>
      <c r="C5" s="106">
        <v>41404603</v>
      </c>
      <c r="D5" s="108">
        <v>11845648</v>
      </c>
      <c r="E5" s="108">
        <v>15704146</v>
      </c>
      <c r="F5" s="108">
        <v>416880</v>
      </c>
      <c r="G5" s="92"/>
      <c r="H5" s="92"/>
      <c r="I5" s="92"/>
      <c r="J5" s="92"/>
      <c r="K5" s="92"/>
    </row>
    <row r="6" spans="1:11" s="92" customFormat="1" ht="19.5" customHeight="1">
      <c r="A6" s="96" t="s">
        <v>0</v>
      </c>
      <c r="B6" s="101">
        <f t="shared" si="0"/>
        <v>198860675</v>
      </c>
      <c r="C6" s="106">
        <v>41343111</v>
      </c>
      <c r="D6" s="108">
        <v>11847095</v>
      </c>
      <c r="E6" s="108">
        <v>15870457</v>
      </c>
      <c r="F6" s="108">
        <v>411712</v>
      </c>
      <c r="G6" s="92"/>
      <c r="H6" s="92"/>
      <c r="I6" s="92"/>
      <c r="J6" s="92"/>
      <c r="K6" s="92"/>
    </row>
    <row r="7" spans="1:11" s="92" customFormat="1" ht="19.5" customHeight="1">
      <c r="A7" s="96" t="s">
        <v>89</v>
      </c>
      <c r="B7" s="101">
        <f t="shared" si="0"/>
        <v>198924608</v>
      </c>
      <c r="C7" s="106">
        <v>41236917</v>
      </c>
      <c r="D7" s="108">
        <v>11841636</v>
      </c>
      <c r="E7" s="108">
        <v>15945272</v>
      </c>
      <c r="F7" s="108">
        <v>412873</v>
      </c>
      <c r="G7" s="92"/>
      <c r="H7" s="92"/>
      <c r="I7" s="92"/>
      <c r="J7" s="92"/>
      <c r="K7" s="92"/>
    </row>
    <row r="8" spans="1:11" s="92" customFormat="1" ht="19.5" customHeight="1">
      <c r="A8" s="96" t="s">
        <v>90</v>
      </c>
      <c r="B8" s="101">
        <f t="shared" si="0"/>
        <v>198949771</v>
      </c>
      <c r="C8" s="106">
        <v>41165986</v>
      </c>
      <c r="D8" s="108">
        <v>11887546</v>
      </c>
      <c r="E8" s="108">
        <v>15978599</v>
      </c>
      <c r="F8" s="108">
        <v>263181</v>
      </c>
      <c r="G8" s="92"/>
      <c r="H8" s="92"/>
      <c r="I8" s="92"/>
      <c r="J8" s="92"/>
      <c r="K8" s="92"/>
    </row>
    <row r="9" spans="1:11" s="92" customFormat="1" ht="19.5" customHeight="1">
      <c r="A9" s="96" t="s">
        <v>66</v>
      </c>
      <c r="B9" s="101">
        <f t="shared" si="0"/>
        <v>199049636</v>
      </c>
      <c r="C9" s="106">
        <f>705830+38920960+105284+1362837</f>
        <v>41094911</v>
      </c>
      <c r="D9" s="108">
        <f>108765+11369706+20008+372362</f>
        <v>11870841</v>
      </c>
      <c r="E9" s="108">
        <f>756244+15297786</f>
        <v>16054030</v>
      </c>
      <c r="F9" s="108">
        <f>142174+124497</f>
        <v>266671</v>
      </c>
      <c r="G9" s="92"/>
      <c r="H9" s="92"/>
      <c r="I9" s="92"/>
      <c r="J9" s="92"/>
      <c r="K9" s="92"/>
    </row>
    <row r="10" spans="1:11" s="92" customFormat="1" ht="19.5" customHeight="1">
      <c r="A10" s="96" t="s">
        <v>91</v>
      </c>
      <c r="B10" s="101">
        <f t="shared" si="0"/>
        <v>199119643</v>
      </c>
      <c r="C10" s="106">
        <v>40759655</v>
      </c>
      <c r="D10" s="108">
        <v>11833934</v>
      </c>
      <c r="E10" s="108">
        <v>16117361</v>
      </c>
      <c r="F10" s="108">
        <v>268984</v>
      </c>
      <c r="G10" s="92"/>
      <c r="H10" s="92"/>
      <c r="I10" s="92"/>
      <c r="J10" s="92"/>
      <c r="K10" s="92"/>
    </row>
    <row r="11" spans="1:11" s="92" customFormat="1" ht="19.5" customHeight="1">
      <c r="A11" s="96" t="s">
        <v>93</v>
      </c>
      <c r="B11" s="101">
        <f t="shared" si="0"/>
        <v>199158296</v>
      </c>
      <c r="C11" s="106">
        <v>40624818</v>
      </c>
      <c r="D11" s="108">
        <v>11823270</v>
      </c>
      <c r="E11" s="108">
        <v>16215296</v>
      </c>
      <c r="F11" s="108">
        <v>267214</v>
      </c>
      <c r="G11" s="92"/>
      <c r="H11" s="92"/>
      <c r="I11" s="92"/>
      <c r="J11" s="92"/>
      <c r="K11" s="92"/>
    </row>
    <row r="12" spans="1:11" s="92" customFormat="1" ht="19.5" customHeight="1">
      <c r="A12" s="96" t="s">
        <v>94</v>
      </c>
      <c r="B12" s="101">
        <f t="shared" si="0"/>
        <v>199179224</v>
      </c>
      <c r="C12" s="106">
        <v>40512140</v>
      </c>
      <c r="D12" s="108">
        <v>11800511</v>
      </c>
      <c r="E12" s="108">
        <v>16270340</v>
      </c>
      <c r="F12" s="108">
        <v>267000</v>
      </c>
      <c r="G12" s="92"/>
      <c r="H12" s="92"/>
      <c r="I12" s="92"/>
      <c r="J12" s="92"/>
      <c r="K12" s="92"/>
    </row>
    <row r="13" spans="1:11" s="92" customFormat="1" ht="19.5" customHeight="1">
      <c r="A13" s="96" t="s">
        <v>95</v>
      </c>
      <c r="B13" s="101">
        <f t="shared" si="0"/>
        <v>199264417</v>
      </c>
      <c r="C13" s="106">
        <v>40271863</v>
      </c>
      <c r="D13" s="108">
        <v>11786092</v>
      </c>
      <c r="E13" s="108">
        <v>16373270</v>
      </c>
      <c r="F13" s="108">
        <v>265136</v>
      </c>
      <c r="G13" s="92"/>
      <c r="H13" s="92"/>
      <c r="I13" s="92"/>
      <c r="J13" s="92"/>
      <c r="K13" s="92"/>
    </row>
    <row r="14" spans="1:11" s="92" customFormat="1" ht="19.5" customHeight="1">
      <c r="A14" s="96" t="s">
        <v>103</v>
      </c>
      <c r="B14" s="101">
        <f t="shared" si="0"/>
        <v>199419865</v>
      </c>
      <c r="C14" s="106">
        <v>40046596</v>
      </c>
      <c r="D14" s="108">
        <v>11548157</v>
      </c>
      <c r="E14" s="108">
        <v>16416052</v>
      </c>
      <c r="F14" s="108">
        <v>258482</v>
      </c>
      <c r="G14" s="92"/>
      <c r="H14" s="92"/>
      <c r="I14" s="92"/>
      <c r="J14" s="92"/>
      <c r="K14" s="92"/>
    </row>
    <row r="15" spans="1:11" s="92" customFormat="1" ht="19.5" customHeight="1">
      <c r="A15" s="96" t="s">
        <v>60</v>
      </c>
      <c r="B15" s="101">
        <f t="shared" si="0"/>
        <v>199479390</v>
      </c>
      <c r="C15" s="106">
        <v>39853503</v>
      </c>
      <c r="D15" s="108">
        <v>11509831</v>
      </c>
      <c r="E15" s="108">
        <v>16501488</v>
      </c>
      <c r="F15" s="108">
        <v>255087</v>
      </c>
      <c r="G15" s="92"/>
      <c r="H15" s="92"/>
      <c r="I15" s="92"/>
      <c r="J15" s="92"/>
      <c r="K15" s="92"/>
    </row>
    <row r="16" spans="1:11" s="92" customFormat="1" ht="19.5" customHeight="1">
      <c r="A16" s="96" t="s">
        <v>110</v>
      </c>
      <c r="B16" s="101">
        <f t="shared" si="0"/>
        <v>199482895</v>
      </c>
      <c r="C16" s="106">
        <v>39746006</v>
      </c>
      <c r="D16" s="108">
        <v>11495130</v>
      </c>
      <c r="E16" s="108">
        <v>16585958</v>
      </c>
      <c r="F16" s="108">
        <v>255708</v>
      </c>
      <c r="G16" s="113"/>
      <c r="H16" s="92"/>
      <c r="I16" s="92"/>
      <c r="J16" s="92"/>
      <c r="K16" s="92"/>
    </row>
    <row r="17" spans="1:11" s="92" customFormat="1" ht="19.5" customHeight="1">
      <c r="A17" s="96" t="s">
        <v>109</v>
      </c>
      <c r="B17" s="101">
        <f t="shared" si="0"/>
        <v>199507292</v>
      </c>
      <c r="C17" s="106">
        <v>39670920</v>
      </c>
      <c r="D17" s="108">
        <v>11469213</v>
      </c>
      <c r="E17" s="108">
        <v>16640750</v>
      </c>
      <c r="F17" s="108">
        <v>254757</v>
      </c>
      <c r="G17" s="113"/>
      <c r="H17" s="92"/>
      <c r="I17" s="92"/>
      <c r="J17" s="92"/>
      <c r="K17" s="92"/>
    </row>
    <row r="18" spans="1:11" s="93" customFormat="1" ht="19.5" customHeight="1">
      <c r="A18" s="97" t="s">
        <v>15</v>
      </c>
      <c r="B18" s="101">
        <f t="shared" si="0"/>
        <v>199558312</v>
      </c>
      <c r="C18" s="106">
        <v>39561329</v>
      </c>
      <c r="D18" s="108">
        <v>11455320</v>
      </c>
      <c r="E18" s="108">
        <v>16785532</v>
      </c>
      <c r="F18" s="108">
        <v>245162</v>
      </c>
      <c r="G18" s="114"/>
    </row>
    <row r="19" spans="1:11" s="93" customFormat="1" ht="19.5" customHeight="1">
      <c r="A19" s="98" t="s">
        <v>22</v>
      </c>
      <c r="B19" s="102">
        <v>199681674</v>
      </c>
      <c r="C19" s="107">
        <v>39502038</v>
      </c>
      <c r="D19" s="109">
        <v>11455620</v>
      </c>
      <c r="E19" s="109">
        <v>16787988</v>
      </c>
      <c r="F19" s="109">
        <v>245221</v>
      </c>
      <c r="G19" s="115"/>
    </row>
    <row r="20" spans="1:11" s="92" customFormat="1" ht="18" customHeight="1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1" s="92" customFormat="1" ht="21.75" customHeight="1">
      <c r="A21" s="95" t="s">
        <v>71</v>
      </c>
      <c r="B21" s="81" t="s">
        <v>105</v>
      </c>
      <c r="C21" s="81" t="s">
        <v>6</v>
      </c>
      <c r="D21" s="110" t="s">
        <v>111</v>
      </c>
      <c r="E21" s="81" t="s">
        <v>85</v>
      </c>
      <c r="F21" s="110" t="s">
        <v>29</v>
      </c>
      <c r="G21" s="92"/>
      <c r="H21" s="92"/>
      <c r="I21" s="92"/>
      <c r="J21" s="92"/>
      <c r="K21" s="92"/>
    </row>
    <row r="22" spans="1:11" ht="19.5" customHeight="1">
      <c r="A22" s="96" t="s">
        <v>11</v>
      </c>
      <c r="B22" s="103">
        <v>101840010</v>
      </c>
      <c r="C22" s="103">
        <v>0</v>
      </c>
      <c r="D22" s="103">
        <v>571166</v>
      </c>
      <c r="E22" s="103">
        <v>4600507</v>
      </c>
      <c r="F22" s="103">
        <v>21903392</v>
      </c>
    </row>
    <row r="23" spans="1:11" ht="19.5" customHeight="1">
      <c r="A23" s="96" t="s">
        <v>61</v>
      </c>
      <c r="B23" s="104">
        <v>101887050</v>
      </c>
      <c r="C23" s="103">
        <v>0</v>
      </c>
      <c r="D23" s="103">
        <v>570204</v>
      </c>
      <c r="E23" s="103">
        <v>4705807</v>
      </c>
      <c r="F23" s="103">
        <v>22202735</v>
      </c>
    </row>
    <row r="24" spans="1:11" ht="19.5" customHeight="1">
      <c r="A24" s="96" t="s">
        <v>0</v>
      </c>
      <c r="B24" s="103">
        <v>101936667</v>
      </c>
      <c r="C24" s="103">
        <v>0</v>
      </c>
      <c r="D24" s="103">
        <v>568225</v>
      </c>
      <c r="E24" s="103">
        <v>4796194</v>
      </c>
      <c r="F24" s="103">
        <v>22087214</v>
      </c>
    </row>
    <row r="25" spans="1:11" ht="19.5" customHeight="1">
      <c r="A25" s="96" t="s">
        <v>89</v>
      </c>
      <c r="B25" s="103">
        <v>101926699</v>
      </c>
      <c r="C25" s="103">
        <v>0</v>
      </c>
      <c r="D25" s="103">
        <v>562665</v>
      </c>
      <c r="E25" s="103">
        <v>4888872</v>
      </c>
      <c r="F25" s="103">
        <v>22109674</v>
      </c>
    </row>
    <row r="26" spans="1:11" ht="19.5" customHeight="1">
      <c r="A26" s="96" t="s">
        <v>90</v>
      </c>
      <c r="B26" s="103">
        <v>101922865</v>
      </c>
      <c r="C26" s="103">
        <v>0</v>
      </c>
      <c r="D26" s="103">
        <v>603330</v>
      </c>
      <c r="E26" s="103">
        <v>4954243</v>
      </c>
      <c r="F26" s="103">
        <v>22174021</v>
      </c>
    </row>
    <row r="27" spans="1:11" ht="19.5" customHeight="1">
      <c r="A27" s="96" t="s">
        <v>66</v>
      </c>
      <c r="B27" s="103">
        <f>1294638+100598135+30963</f>
        <v>101923736</v>
      </c>
      <c r="C27" s="103">
        <v>0</v>
      </c>
      <c r="D27" s="103">
        <f>123801+477787</f>
        <v>601588</v>
      </c>
      <c r="E27" s="103">
        <f>1426571+3565831</f>
        <v>4992402</v>
      </c>
      <c r="F27" s="103">
        <v>22245457</v>
      </c>
    </row>
    <row r="28" spans="1:11" ht="19.5" customHeight="1">
      <c r="A28" s="96" t="s">
        <v>91</v>
      </c>
      <c r="B28" s="104">
        <v>101835776</v>
      </c>
      <c r="C28" s="103">
        <v>0</v>
      </c>
      <c r="D28" s="103">
        <v>600157</v>
      </c>
      <c r="E28" s="103">
        <v>5238907</v>
      </c>
      <c r="F28" s="103">
        <v>22464869</v>
      </c>
    </row>
    <row r="29" spans="1:11" ht="19.5" customHeight="1">
      <c r="A29" s="96" t="s">
        <v>93</v>
      </c>
      <c r="B29" s="104">
        <v>101846497</v>
      </c>
      <c r="C29" s="103">
        <v>0</v>
      </c>
      <c r="D29" s="103">
        <v>598532</v>
      </c>
      <c r="E29" s="103">
        <v>5340436</v>
      </c>
      <c r="F29" s="103">
        <v>22442233</v>
      </c>
    </row>
    <row r="30" spans="1:11" ht="19.5" customHeight="1">
      <c r="A30" s="96" t="s">
        <v>94</v>
      </c>
      <c r="B30" s="104">
        <v>101819693</v>
      </c>
      <c r="C30" s="103">
        <v>0</v>
      </c>
      <c r="D30" s="103">
        <v>598291</v>
      </c>
      <c r="E30" s="103">
        <v>5451461</v>
      </c>
      <c r="F30" s="103">
        <v>22459788</v>
      </c>
    </row>
    <row r="31" spans="1:11" ht="19.5" customHeight="1">
      <c r="A31" s="96" t="s">
        <v>95</v>
      </c>
      <c r="B31" s="104">
        <v>101881503</v>
      </c>
      <c r="C31" s="103">
        <v>0</v>
      </c>
      <c r="D31" s="103">
        <v>588552</v>
      </c>
      <c r="E31" s="103">
        <v>5617176</v>
      </c>
      <c r="F31" s="103">
        <v>22480825</v>
      </c>
    </row>
    <row r="32" spans="1:11" ht="19.5" customHeight="1">
      <c r="A32" s="96" t="s">
        <v>103</v>
      </c>
      <c r="B32" s="103">
        <v>102182712</v>
      </c>
      <c r="C32" s="103">
        <v>0</v>
      </c>
      <c r="D32" s="103">
        <v>578754</v>
      </c>
      <c r="E32" s="103">
        <v>5768513</v>
      </c>
      <c r="F32" s="103">
        <v>22620599</v>
      </c>
    </row>
    <row r="33" spans="1:7" ht="19.5" customHeight="1">
      <c r="A33" s="96" t="s">
        <v>60</v>
      </c>
      <c r="B33" s="103">
        <v>102072250</v>
      </c>
      <c r="C33" s="103">
        <v>0</v>
      </c>
      <c r="D33" s="103">
        <v>578263</v>
      </c>
      <c r="E33" s="103">
        <v>5870147</v>
      </c>
      <c r="F33" s="103">
        <v>22838821</v>
      </c>
    </row>
    <row r="34" spans="1:7" ht="19.5" customHeight="1">
      <c r="A34" s="96" t="s">
        <v>110</v>
      </c>
      <c r="B34" s="103">
        <v>102097614</v>
      </c>
      <c r="C34" s="103">
        <v>0</v>
      </c>
      <c r="D34" s="103">
        <v>574780</v>
      </c>
      <c r="E34" s="103">
        <v>5967553</v>
      </c>
      <c r="F34" s="103">
        <v>22760146</v>
      </c>
      <c r="G34" s="116"/>
    </row>
    <row r="35" spans="1:7" ht="19.5" customHeight="1">
      <c r="A35" s="96" t="s">
        <v>109</v>
      </c>
      <c r="B35" s="104">
        <v>102093347</v>
      </c>
      <c r="C35" s="103">
        <v>0</v>
      </c>
      <c r="D35" s="103">
        <v>574713</v>
      </c>
      <c r="E35" s="103">
        <v>6015572</v>
      </c>
      <c r="F35" s="103">
        <v>22788020</v>
      </c>
      <c r="G35" s="117"/>
    </row>
    <row r="36" spans="1:7" s="72" customFormat="1" ht="19.5" customHeight="1">
      <c r="A36" s="97" t="s">
        <v>15</v>
      </c>
      <c r="B36" s="103">
        <v>102132129</v>
      </c>
      <c r="C36" s="103">
        <v>0</v>
      </c>
      <c r="D36" s="103">
        <v>572828</v>
      </c>
      <c r="E36" s="103">
        <v>5999853</v>
      </c>
      <c r="F36" s="103">
        <v>22806159</v>
      </c>
      <c r="G36" s="118"/>
    </row>
    <row r="37" spans="1:7" s="72" customFormat="1" ht="19.5" customHeight="1">
      <c r="A37" s="98" t="s">
        <v>22</v>
      </c>
      <c r="B37" s="105">
        <v>102005594</v>
      </c>
      <c r="C37" s="105">
        <v>0</v>
      </c>
      <c r="D37" s="105">
        <v>573360</v>
      </c>
      <c r="E37" s="105">
        <v>6160203</v>
      </c>
      <c r="F37" s="105">
        <v>22951650</v>
      </c>
      <c r="G37" s="119"/>
    </row>
    <row r="38" spans="1:7" ht="24" customHeight="1">
      <c r="A38" s="99" t="s">
        <v>96</v>
      </c>
    </row>
    <row r="39" spans="1:7" ht="18" customHeight="1">
      <c r="A39" s="100" t="s">
        <v>97</v>
      </c>
    </row>
  </sheetData>
  <mergeCells count="2">
    <mergeCell ref="A1:F1"/>
    <mergeCell ref="A2:B2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I22"/>
  <sheetViews>
    <sheetView zoomScale="75" zoomScaleNormal="75" zoomScaleSheetLayoutView="75" workbookViewId="0">
      <selection activeCell="R13" sqref="R13"/>
    </sheetView>
  </sheetViews>
  <sheetFormatPr defaultColWidth="8.875" defaultRowHeight="13.5"/>
  <cols>
    <col min="1" max="1" width="23.625" style="70" customWidth="1"/>
    <col min="2" max="2" width="11.625" style="70" bestFit="1" customWidth="1"/>
    <col min="3" max="3" width="10" style="70" customWidth="1"/>
    <col min="4" max="4" width="26" style="70" bestFit="1" customWidth="1"/>
    <col min="5" max="5" width="10" style="69" customWidth="1"/>
    <col min="6" max="6" width="10" style="70" customWidth="1"/>
    <col min="7" max="16384" width="8.875" style="70"/>
  </cols>
  <sheetData>
    <row r="1" spans="1:9" s="71" customFormat="1" ht="45" customHeight="1">
      <c r="A1" s="73" t="s">
        <v>20</v>
      </c>
      <c r="B1" s="73"/>
      <c r="C1" s="73"/>
      <c r="D1" s="73"/>
      <c r="E1" s="73"/>
      <c r="F1" s="73"/>
    </row>
    <row r="2" spans="1:9" s="71" customFormat="1" ht="30" customHeight="1">
      <c r="A2" s="74" t="s">
        <v>116</v>
      </c>
      <c r="F2" s="111" t="s">
        <v>117</v>
      </c>
      <c r="I2" s="111"/>
    </row>
    <row r="3" spans="1:9" ht="60" customHeight="1">
      <c r="A3" s="121" t="s">
        <v>69</v>
      </c>
      <c r="B3" s="81" t="s">
        <v>118</v>
      </c>
      <c r="C3" s="128" t="s">
        <v>119</v>
      </c>
      <c r="D3" s="131" t="s">
        <v>28</v>
      </c>
      <c r="E3" s="75" t="s">
        <v>120</v>
      </c>
      <c r="F3" s="140" t="s">
        <v>64</v>
      </c>
    </row>
    <row r="4" spans="1:9" ht="39" customHeight="1">
      <c r="A4" s="122" t="s">
        <v>121</v>
      </c>
      <c r="B4" s="125">
        <v>1304.0999999999999</v>
      </c>
      <c r="C4" s="129">
        <f>B4/B16*100</f>
        <v>12.863483921878082</v>
      </c>
      <c r="D4" s="132" t="s">
        <v>122</v>
      </c>
      <c r="E4" s="137">
        <v>88.7</v>
      </c>
      <c r="F4" s="141">
        <f>E4/B4*100</f>
        <v>6.8016256422053525</v>
      </c>
      <c r="G4" s="147"/>
    </row>
    <row r="5" spans="1:9" ht="39" customHeight="1">
      <c r="A5" s="122"/>
      <c r="B5" s="125"/>
      <c r="C5" s="129"/>
      <c r="D5" s="132" t="s">
        <v>98</v>
      </c>
      <c r="E5" s="137">
        <v>224.4</v>
      </c>
      <c r="F5" s="142">
        <f>E5/B4*100</f>
        <v>17.207269381182428</v>
      </c>
      <c r="G5" s="147"/>
    </row>
    <row r="6" spans="1:9" ht="39" customHeight="1">
      <c r="A6" s="122"/>
      <c r="B6" s="125"/>
      <c r="C6" s="129"/>
      <c r="D6" s="132" t="s">
        <v>101</v>
      </c>
      <c r="E6" s="137">
        <v>12</v>
      </c>
      <c r="F6" s="142">
        <f>E6/B4*100</f>
        <v>0.92017483321831151</v>
      </c>
      <c r="G6" s="147"/>
    </row>
    <row r="7" spans="1:9" ht="39" customHeight="1">
      <c r="A7" s="122"/>
      <c r="B7" s="125"/>
      <c r="C7" s="129"/>
      <c r="D7" s="132" t="s">
        <v>123</v>
      </c>
      <c r="E7" s="137">
        <v>240.9</v>
      </c>
      <c r="F7" s="142">
        <f>E7/B4*100</f>
        <v>18.472509776857603</v>
      </c>
      <c r="G7" s="147"/>
    </row>
    <row r="8" spans="1:9" ht="39" customHeight="1">
      <c r="A8" s="122"/>
      <c r="B8" s="125"/>
      <c r="C8" s="129"/>
      <c r="D8" s="132" t="s">
        <v>124</v>
      </c>
      <c r="E8" s="137">
        <v>2.9</v>
      </c>
      <c r="F8" s="142">
        <f>E8/B4*100</f>
        <v>0.22237558469442531</v>
      </c>
      <c r="G8" s="147"/>
    </row>
    <row r="9" spans="1:9" ht="39" customHeight="1">
      <c r="A9" s="122"/>
      <c r="B9" s="125"/>
      <c r="C9" s="129"/>
      <c r="D9" s="132" t="s">
        <v>125</v>
      </c>
      <c r="E9" s="137">
        <v>44.2</v>
      </c>
      <c r="F9" s="142">
        <f>E9/B4*100</f>
        <v>3.3893106356874481</v>
      </c>
      <c r="G9" s="147"/>
    </row>
    <row r="10" spans="1:9" ht="39" customHeight="1">
      <c r="A10" s="122"/>
      <c r="B10" s="125"/>
      <c r="C10" s="129"/>
      <c r="D10" s="132" t="s">
        <v>126</v>
      </c>
      <c r="E10" s="137">
        <v>55.9</v>
      </c>
      <c r="F10" s="142">
        <f>E10/B4*100</f>
        <v>4.286481098075301</v>
      </c>
      <c r="G10" s="147"/>
    </row>
    <row r="11" spans="1:9" ht="39" customHeight="1">
      <c r="A11" s="122"/>
      <c r="B11" s="125"/>
      <c r="C11" s="129"/>
      <c r="D11" s="132" t="s">
        <v>99</v>
      </c>
      <c r="E11" s="137">
        <v>36.4</v>
      </c>
      <c r="F11" s="142">
        <f>E11/B4*100</f>
        <v>2.7911969940955452</v>
      </c>
      <c r="G11" s="147"/>
    </row>
    <row r="12" spans="1:9" ht="39" customHeight="1">
      <c r="A12" s="122"/>
      <c r="B12" s="125"/>
      <c r="C12" s="129"/>
      <c r="D12" s="132" t="s">
        <v>86</v>
      </c>
      <c r="E12" s="137">
        <v>77.099999999999994</v>
      </c>
      <c r="F12" s="142">
        <f>E12/B4*100</f>
        <v>5.9121233034276512</v>
      </c>
      <c r="G12" s="147"/>
    </row>
    <row r="13" spans="1:9" ht="39" customHeight="1">
      <c r="A13" s="122"/>
      <c r="B13" s="125"/>
      <c r="C13" s="129"/>
      <c r="D13" s="132" t="s">
        <v>127</v>
      </c>
      <c r="E13" s="137">
        <v>137.80000000000001</v>
      </c>
      <c r="F13" s="142">
        <f>E13/B4*100</f>
        <v>10.566674334790278</v>
      </c>
      <c r="G13" s="147"/>
      <c r="H13" s="148"/>
    </row>
    <row r="14" spans="1:9" ht="39" customHeight="1">
      <c r="A14" s="122"/>
      <c r="B14" s="125"/>
      <c r="C14" s="129"/>
      <c r="D14" s="133" t="s">
        <v>128</v>
      </c>
      <c r="E14" s="137">
        <v>383.8</v>
      </c>
      <c r="F14" s="143">
        <f>E14/B4*100</f>
        <v>29.430258415765664</v>
      </c>
      <c r="G14" s="147"/>
    </row>
    <row r="15" spans="1:9" ht="39" customHeight="1">
      <c r="A15" s="123" t="s">
        <v>129</v>
      </c>
      <c r="B15" s="125">
        <v>8833.9</v>
      </c>
      <c r="C15" s="129">
        <f>B15/B16*100</f>
        <v>87.136516078121915</v>
      </c>
      <c r="D15" s="134"/>
      <c r="E15" s="138"/>
      <c r="F15" s="144"/>
    </row>
    <row r="16" spans="1:9" ht="39" customHeight="1">
      <c r="A16" s="124" t="s">
        <v>76</v>
      </c>
      <c r="B16" s="126">
        <v>10138</v>
      </c>
      <c r="C16" s="130">
        <v>100</v>
      </c>
      <c r="D16" s="135"/>
      <c r="E16" s="139"/>
      <c r="F16" s="145"/>
    </row>
    <row r="17" spans="1:6" ht="24" customHeight="1">
      <c r="A17" s="100" t="s">
        <v>84</v>
      </c>
      <c r="B17" s="127"/>
      <c r="C17" s="127"/>
      <c r="D17" s="136"/>
      <c r="E17" s="137"/>
      <c r="F17" s="146"/>
    </row>
    <row r="18" spans="1:6" ht="20.25" customHeight="1">
      <c r="B18" s="127"/>
      <c r="C18" s="127"/>
      <c r="D18" s="136"/>
      <c r="E18" s="137"/>
      <c r="F18" s="146"/>
    </row>
    <row r="19" spans="1:6" ht="20.25" customHeight="1">
      <c r="B19" s="127"/>
      <c r="C19" s="127"/>
      <c r="D19" s="136"/>
      <c r="E19" s="137"/>
      <c r="F19" s="146"/>
    </row>
    <row r="20" spans="1:6" ht="20.25" customHeight="1">
      <c r="B20" s="127"/>
      <c r="C20" s="127"/>
      <c r="D20" s="136"/>
      <c r="E20" s="137"/>
      <c r="F20" s="146"/>
    </row>
    <row r="21" spans="1:6" ht="20.25" customHeight="1">
      <c r="B21" s="127"/>
      <c r="C21" s="127"/>
      <c r="D21" s="136"/>
      <c r="E21" s="137"/>
      <c r="F21" s="146"/>
    </row>
    <row r="22" spans="1:6" ht="20.25" customHeight="1">
      <c r="B22" s="127"/>
      <c r="C22" s="127"/>
      <c r="D22" s="136"/>
      <c r="E22" s="137"/>
      <c r="F22" s="146"/>
    </row>
  </sheetData>
  <mergeCells count="4">
    <mergeCell ref="A1:F1"/>
    <mergeCell ref="A4:A14"/>
    <mergeCell ref="B4:B14"/>
    <mergeCell ref="C4:C1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  <rowBreaks count="1" manualBreakCount="1">
    <brk id="1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7</vt:lpstr>
      <vt:lpstr>8-1</vt:lpstr>
      <vt:lpstr>土地評価額</vt:lpstr>
      <vt:lpstr>地目別面積</vt:lpstr>
      <vt:lpstr>都市計画用途地域の状況</vt:lpstr>
    </vt:vector>
  </TitlesOfParts>
  <Company>阿南市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inf04-u19</dc:creator>
  <cp:lastModifiedBy>inf21-u02</cp:lastModifiedBy>
  <cp:lastPrinted>2025-03-16T10:10:22Z</cp:lastPrinted>
  <dcterms:created xsi:type="dcterms:W3CDTF">2005-09-12T01:01:45Z</dcterms:created>
  <dcterms:modified xsi:type="dcterms:W3CDTF">2025-08-28T05:42:54Z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2025-08-28T05:42:54Z</vt:filetime>
  </property>
</Properties>
</file>