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350"/>
  </bookViews>
  <sheets>
    <sheet name="土地評価額" sheetId="2" r:id="rId1"/>
    <sheet name="地目別面積" sheetId="3" r:id="rId2"/>
    <sheet name="都市計画用地地域の状況" sheetId="4" r:id="rId3"/>
  </sheets>
  <definedNames>
    <definedName name="_xlnm.Print_Area" localSheetId="0">土地評価額!$A$1:$I$21</definedName>
    <definedName name="_xlnm.Print_Area" localSheetId="1">地目別面積!$A$1:$F$39</definedName>
    <definedName name="_xlnm.Print_Area" localSheetId="2">都市計画用地地域の状況!$A$1:$F$17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<sst xmlns="http://schemas.openxmlformats.org/spreadsheetml/2006/main" xmlns:r="http://schemas.openxmlformats.org/officeDocument/2006/relationships" count="69" uniqueCount="69">
  <si>
    <t>雑種地</t>
    <rPh sb="0" eb="2">
      <t>ザッシュ</t>
    </rPh>
    <rPh sb="2" eb="3">
      <t>チ</t>
    </rPh>
    <phoneticPr fontId="2"/>
  </si>
  <si>
    <t>２２　 土地評価額</t>
    <rPh sb="4" eb="5">
      <t>ツチ</t>
    </rPh>
    <rPh sb="5" eb="6">
      <t>チ</t>
    </rPh>
    <rPh sb="6" eb="7">
      <t>ヒョウ</t>
    </rPh>
    <rPh sb="7" eb="8">
      <t>アタイ</t>
    </rPh>
    <rPh sb="8" eb="9">
      <t>ガク</t>
    </rPh>
    <phoneticPr fontId="2"/>
  </si>
  <si>
    <t>畑</t>
    <rPh sb="0" eb="1">
      <t>ハタケ</t>
    </rPh>
    <phoneticPr fontId="2"/>
  </si>
  <si>
    <t>22年</t>
    <rPh sb="2" eb="3">
      <t>ネン</t>
    </rPh>
    <phoneticPr fontId="2"/>
  </si>
  <si>
    <t>（各年1月1日現在）</t>
    <rPh sb="1" eb="2">
      <t>カク</t>
    </rPh>
    <rPh sb="2" eb="3">
      <t>ネン</t>
    </rPh>
    <phoneticPr fontId="2"/>
  </si>
  <si>
    <t>区分</t>
    <rPh sb="0" eb="2">
      <t>クブン</t>
    </rPh>
    <phoneticPr fontId="2"/>
  </si>
  <si>
    <t>割 合
(％)</t>
    <rPh sb="0" eb="1">
      <t>ワリ</t>
    </rPh>
    <rPh sb="2" eb="3">
      <t>ゴウ</t>
    </rPh>
    <phoneticPr fontId="2"/>
  </si>
  <si>
    <t>24年</t>
    <rPh sb="2" eb="3">
      <t>ネン</t>
    </rPh>
    <phoneticPr fontId="2"/>
  </si>
  <si>
    <t>平成
21年</t>
    <rPh sb="0" eb="2">
      <t>ヘイセイ</t>
    </rPh>
    <rPh sb="5" eb="6">
      <t>ネン</t>
    </rPh>
    <phoneticPr fontId="2"/>
  </si>
  <si>
    <t>23年</t>
    <rPh sb="2" eb="3">
      <t>ネン</t>
    </rPh>
    <phoneticPr fontId="2"/>
  </si>
  <si>
    <t>25年</t>
    <rPh sb="2" eb="3">
      <t>ネン</t>
    </rPh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</si>
  <si>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</si>
  <si>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</si>
  <si>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</si>
  <si>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第二種住居</t>
    <rPh sb="0" eb="1">
      <t>ダイ</t>
    </rPh>
    <rPh sb="1" eb="2">
      <t>ニ</t>
    </rPh>
    <rPh sb="2" eb="3">
      <t>シュ</t>
    </rPh>
    <rPh sb="3" eb="5">
      <t>ジュウキョ</t>
    </rPh>
    <phoneticPr fontId="2"/>
  </si>
  <si>
    <t>第一種住居</t>
    <rPh sb="0" eb="1">
      <t>ダイ</t>
    </rPh>
    <rPh sb="1" eb="3">
      <t>イッシュ</t>
    </rPh>
    <rPh sb="3" eb="5">
      <t>ジュウキョ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</si>
  <si>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</si>
  <si>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</si>
  <si>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平成22年</t>
    <rPh sb="0" eb="2">
      <t>ヘイセイ</t>
    </rPh>
    <rPh sb="4" eb="5">
      <t>ネン</t>
    </rPh>
    <phoneticPr fontId="2"/>
  </si>
  <si>
    <t>31年</t>
    <rPh sb="2" eb="3">
      <t>ネン</t>
    </rPh>
    <phoneticPr fontId="2"/>
  </si>
  <si>
    <t>５年</t>
    <rPh sb="1" eb="2">
      <t>ネン</t>
    </rPh>
    <phoneticPr fontId="2"/>
  </si>
  <si>
    <t>令和
２年</t>
    <rPh sb="0" eb="2">
      <t>レイワ</t>
    </rPh>
    <rPh sb="4" eb="5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</si>
  <si>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</si>
  <si>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</si>
  <si>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６年</t>
    <rPh sb="1" eb="2">
      <t>ネン</t>
    </rPh>
    <phoneticPr fontId="2"/>
  </si>
  <si>
    <t>原 野</t>
    <rPh sb="0" eb="1">
      <t>ハラ</t>
    </rPh>
    <rPh sb="2" eb="3">
      <t>ノ</t>
    </rPh>
    <phoneticPr fontId="2"/>
  </si>
  <si>
    <t>７年</t>
    <rPh sb="1" eb="2">
      <t>ネン</t>
    </rPh>
    <phoneticPr fontId="2"/>
  </si>
  <si>
    <t>山　林</t>
    <rPh sb="0" eb="1">
      <t>ヤマ</t>
    </rPh>
    <rPh sb="2" eb="3">
      <t>ハヤシ</t>
    </rPh>
    <phoneticPr fontId="2"/>
  </si>
  <si>
    <t>資料　税務課「概要調書」</t>
    <rPh sb="0" eb="2">
      <t>シリョウ</t>
    </rPh>
    <rPh sb="3" eb="5">
      <t>ゼイム</t>
    </rPh>
    <rPh sb="5" eb="6">
      <t>カ</t>
    </rPh>
    <rPh sb="7" eb="9">
      <t>ガイヨウ</t>
    </rPh>
    <rPh sb="9" eb="11">
      <t>チョウショ</t>
    </rPh>
    <phoneticPr fontId="2"/>
  </si>
  <si>
    <t>総　数</t>
    <rPh sb="0" eb="1">
      <t>ソウ</t>
    </rPh>
    <rPh sb="2" eb="3">
      <t>スウ</t>
    </rPh>
    <phoneticPr fontId="2"/>
  </si>
  <si>
    <t>宅　地</t>
    <rPh sb="0" eb="1">
      <t>タク</t>
    </rPh>
    <rPh sb="2" eb="3">
      <t>チ</t>
    </rPh>
    <phoneticPr fontId="2"/>
  </si>
  <si>
    <t>田</t>
    <rPh sb="0" eb="1">
      <t>タ</t>
    </rPh>
    <phoneticPr fontId="2"/>
  </si>
  <si>
    <t>準工業</t>
    <rPh sb="0" eb="1">
      <t>ジュン</t>
    </rPh>
    <rPh sb="1" eb="3">
      <t>コウギョウ</t>
    </rPh>
    <phoneticPr fontId="2"/>
  </si>
  <si>
    <t>(単位：千円)</t>
    <rPh sb="4" eb="5">
      <t>セン</t>
    </rPh>
    <phoneticPr fontId="2"/>
  </si>
  <si>
    <t>雑 種 地</t>
    <rPh sb="0" eb="1">
      <t>ザツ</t>
    </rPh>
    <rPh sb="2" eb="3">
      <t>シュ</t>
    </rPh>
    <rPh sb="4" eb="5">
      <t>チ</t>
    </rPh>
    <phoneticPr fontId="2"/>
  </si>
  <si>
    <t>用　途　地　域</t>
    <rPh sb="0" eb="1">
      <t>ヨウ</t>
    </rPh>
    <rPh sb="2" eb="3">
      <t>ト</t>
    </rPh>
    <rPh sb="4" eb="5">
      <t>チ</t>
    </rPh>
    <rPh sb="6" eb="7">
      <t>イキ</t>
    </rPh>
    <phoneticPr fontId="2"/>
  </si>
  <si>
    <t>池沼・牧場</t>
    <rPh sb="0" eb="1">
      <t>イケ</t>
    </rPh>
    <rPh sb="1" eb="2">
      <t>ヌマ</t>
    </rPh>
    <rPh sb="3" eb="5">
      <t>ボクジョウ</t>
    </rPh>
    <phoneticPr fontId="2"/>
  </si>
  <si>
    <t>２３　 地目別面積</t>
    <rPh sb="4" eb="5">
      <t>チ</t>
    </rPh>
    <rPh sb="5" eb="6">
      <t>メ</t>
    </rPh>
    <rPh sb="6" eb="7">
      <t>ベツ</t>
    </rPh>
    <rPh sb="7" eb="8">
      <t>メン</t>
    </rPh>
    <rPh sb="8" eb="9">
      <t>セキ</t>
    </rPh>
    <phoneticPr fontId="2"/>
  </si>
  <si>
    <t>令和２年</t>
    <rPh sb="0" eb="2">
      <t>レイワ</t>
    </rPh>
    <rPh sb="3" eb="4">
      <t>ネン</t>
    </rPh>
    <phoneticPr fontId="2"/>
  </si>
  <si>
    <t>　　３年</t>
    <rPh sb="3" eb="4">
      <t>ネン</t>
    </rPh>
    <phoneticPr fontId="2"/>
  </si>
  <si>
    <t>資料　都市政策課</t>
    <rPh sb="0" eb="2">
      <t>シリョウ</t>
    </rPh>
    <rPh sb="3" eb="5">
      <t>トシ</t>
    </rPh>
    <rPh sb="5" eb="7">
      <t>セイサク</t>
    </rPh>
    <rPh sb="7" eb="8">
      <t>カ</t>
    </rPh>
    <phoneticPr fontId="2"/>
  </si>
  <si>
    <t>　　４年</t>
    <rPh sb="3" eb="4">
      <t>ネン</t>
    </rPh>
    <phoneticPr fontId="2"/>
  </si>
  <si>
    <t>　　５年</t>
    <rPh sb="3" eb="4">
      <t>ネン</t>
    </rPh>
    <phoneticPr fontId="2"/>
  </si>
  <si>
    <t>　　６年</t>
    <rPh sb="3" eb="4">
      <t>ネン</t>
    </rPh>
    <phoneticPr fontId="2"/>
  </si>
  <si>
    <t>注）その他は、非課税分等(公的道路など）</t>
    <rPh sb="0" eb="1">
      <t>チュウ</t>
    </rPh>
    <rPh sb="4" eb="5">
      <t>タ</t>
    </rPh>
    <rPh sb="7" eb="10">
      <t>ヒカゼイ</t>
    </rPh>
    <rPh sb="10" eb="12">
      <t>ブンナド</t>
    </rPh>
    <rPh sb="13" eb="15">
      <t>コウテキ</t>
    </rPh>
    <rPh sb="15" eb="17">
      <t>ドウロ</t>
    </rPh>
    <phoneticPr fontId="2"/>
  </si>
  <si>
    <t>第二種中高層住居専用</t>
    <rPh sb="0" eb="1">
      <t>ダイ</t>
    </rPh>
    <rPh sb="1" eb="2">
      <t>ニ</t>
    </rPh>
    <rPh sb="2" eb="3">
      <t>シュ</t>
    </rPh>
    <rPh sb="3" eb="4">
      <t>ナカ</t>
    </rPh>
    <rPh sb="4" eb="6">
      <t>コウソウ</t>
    </rPh>
    <rPh sb="6" eb="8">
      <t>ジュウキョ</t>
    </rPh>
    <rPh sb="8" eb="10">
      <t>センヨウ</t>
    </rPh>
    <phoneticPr fontId="2"/>
  </si>
  <si>
    <t>総 面 積</t>
    <rPh sb="0" eb="1">
      <t>ソウ</t>
    </rPh>
    <rPh sb="2" eb="3">
      <t>メン</t>
    </rPh>
    <rPh sb="4" eb="5">
      <t>セキ</t>
    </rPh>
    <phoneticPr fontId="2"/>
  </si>
  <si>
    <t>牧　場</t>
    <rPh sb="0" eb="1">
      <t>マキ</t>
    </rPh>
    <rPh sb="2" eb="3">
      <t>バ</t>
    </rPh>
    <phoneticPr fontId="2"/>
  </si>
  <si>
    <t>原　野</t>
    <rPh sb="0" eb="1">
      <t>ハラ</t>
    </rPh>
    <rPh sb="2" eb="3">
      <t>ノ</t>
    </rPh>
    <phoneticPr fontId="2"/>
  </si>
  <si>
    <t>(単位：㎡)</t>
  </si>
  <si>
    <t>池　沼</t>
    <rPh sb="0" eb="1">
      <t>イケ</t>
    </rPh>
    <rPh sb="2" eb="3">
      <t>ヌマ</t>
    </rPh>
    <phoneticPr fontId="2"/>
  </si>
  <si>
    <t>市街化調整区域</t>
    <rPh sb="0" eb="3">
      <t>シガイカ</t>
    </rPh>
    <rPh sb="3" eb="5">
      <t>チョウセイ</t>
    </rPh>
    <rPh sb="5" eb="7">
      <t>クイキ</t>
    </rPh>
    <phoneticPr fontId="2"/>
  </si>
  <si>
    <t>その他</t>
    <rPh sb="2" eb="3">
      <t>タ</t>
    </rPh>
    <phoneticPr fontId="2"/>
  </si>
  <si>
    <t>２４　 都市計画用途地域の状況</t>
    <rPh sb="4" eb="6">
      <t>トシ</t>
    </rPh>
    <rPh sb="6" eb="8">
      <t>ケイカク</t>
    </rPh>
    <rPh sb="8" eb="10">
      <t>ヨウト</t>
    </rPh>
    <rPh sb="10" eb="12">
      <t>チイキ</t>
    </rPh>
    <rPh sb="13" eb="15">
      <t>ジョウキョウ</t>
    </rPh>
    <phoneticPr fontId="2"/>
  </si>
  <si>
    <t>（令和7年3月31日現在）</t>
    <rPh sb="1" eb="3">
      <t>レイワ</t>
    </rPh>
    <phoneticPr fontId="2"/>
  </si>
  <si>
    <t>区分</t>
    <rPh sb="0" eb="1">
      <t>ク</t>
    </rPh>
    <rPh sb="1" eb="2">
      <t>ブン</t>
    </rPh>
    <phoneticPr fontId="2"/>
  </si>
  <si>
    <t>市街化区域</t>
    <rPh sb="0" eb="3">
      <t>シガイカ</t>
    </rPh>
    <rPh sb="3" eb="5">
      <t>クイキ</t>
    </rPh>
    <phoneticPr fontId="2"/>
  </si>
  <si>
    <t>準住居</t>
    <rPh sb="0" eb="1">
      <t>ジュン</t>
    </rPh>
    <rPh sb="1" eb="3">
      <t>ジュウキョ</t>
    </rPh>
    <phoneticPr fontId="2"/>
  </si>
  <si>
    <t>都市計画区域</t>
    <rPh sb="0" eb="1">
      <t>ミヤコ</t>
    </rPh>
    <rPh sb="1" eb="2">
      <t>シ</t>
    </rPh>
    <rPh sb="2" eb="3">
      <t>ケイ</t>
    </rPh>
    <rPh sb="3" eb="4">
      <t>ガ</t>
    </rPh>
    <rPh sb="4" eb="6">
      <t>クイキ</t>
    </rPh>
    <phoneticPr fontId="2"/>
  </si>
  <si>
    <t>面   積</t>
    <rPh sb="0" eb="1">
      <t>メン</t>
    </rPh>
    <rPh sb="4" eb="5">
      <t>セキ</t>
    </rPh>
    <phoneticPr fontId="2"/>
  </si>
  <si>
    <t>第一種低層住居専用</t>
    <rPh sb="0" eb="1">
      <t>ダイ</t>
    </rPh>
    <rPh sb="1" eb="3">
      <t>イッシュ</t>
    </rPh>
    <rPh sb="3" eb="5">
      <t>テイソウ</t>
    </rPh>
    <rPh sb="5" eb="7">
      <t>ジュウキョ</t>
    </rPh>
    <rPh sb="7" eb="9">
      <t>センヨウ</t>
    </rPh>
    <phoneticPr fontId="2"/>
  </si>
  <si>
    <t>近隣商業</t>
    <rPh sb="0" eb="2">
      <t>キンリン</t>
    </rPh>
    <rPh sb="2" eb="4">
      <t>ショウギョウ</t>
    </rPh>
    <phoneticPr fontId="2"/>
  </si>
  <si>
    <t>第一種中高層住居専用</t>
    <rPh sb="0" eb="1">
      <t>ダイ</t>
    </rPh>
    <rPh sb="1" eb="3">
      <t>イッシュ</t>
    </rPh>
    <rPh sb="3" eb="4">
      <t>ナカ</t>
    </rPh>
    <rPh sb="4" eb="6">
      <t>コウソウ</t>
    </rPh>
    <rPh sb="6" eb="8">
      <t>ジュウキョ</t>
    </rPh>
    <rPh sb="8" eb="10">
      <t>センヨウ</t>
    </rPh>
    <phoneticPr fontId="2"/>
  </si>
  <si>
    <t>商業</t>
    <rPh sb="0" eb="2">
      <t>ショウギョウ</t>
    </rPh>
    <phoneticPr fontId="2"/>
  </si>
  <si>
    <t>工業</t>
    <rPh sb="0" eb="2">
      <t>コウギョウ</t>
    </rPh>
    <phoneticPr fontId="2"/>
  </si>
  <si>
    <t>工業専用</t>
    <rPh sb="0" eb="2">
      <t>コウギョウ</t>
    </rPh>
    <rPh sb="2" eb="4">
      <t>センヨウ</t>
    </rPh>
    <phoneticPr fontId="2"/>
  </si>
  <si>
    <t>指定面積</t>
    <rPh sb="0" eb="1">
      <t>ユビ</t>
    </rPh>
    <rPh sb="1" eb="2">
      <t>サダム</t>
    </rPh>
    <rPh sb="2" eb="3">
      <t>メン</t>
    </rPh>
    <rPh sb="3" eb="4">
      <t>セキ</t>
    </rPh>
    <phoneticPr fontId="2"/>
  </si>
  <si>
    <t>（単位：ha）</t>
  </si>
  <si>
    <t>構成比
(％)</t>
    <rPh sb="0" eb="1">
      <t>カマエ</t>
    </rPh>
    <rPh sb="1" eb="2">
      <t>シゲル</t>
    </rPh>
    <rPh sb="2" eb="3">
      <t>ヒ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</si>
</sst>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41" formatCode="_ * #,##0_ ;_ * \-#,##0_ ;_ * &quot;-&quot;_ ;_ @_ "/>
    <numFmt numFmtId="176" formatCode="#,##0_ "/>
    <numFmt numFmtId="177" formatCode="0_ "/>
    <numFmt numFmtId="178" formatCode="_ * #,##0.0_ ;_ * \-#,##0.0_ ;_ * &quot;-&quot;_ ;_ @_ "/>
    <numFmt numFmtId="179" formatCode="0.0_);[Red]\(0.0\)"/>
    <numFmt numFmtId="180" formatCode="#,##0.0_);[Red]\(#,##0.0\)"/>
    <numFmt numFmtId="181" formatCode="0.0_ "/>
  </numFmts>
  <fonts count="12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BIZ UD明朝 Medium"/>
      <family val="1"/>
    </font>
    <font>
      <sz val="11"/>
      <color rgb="FFFF0000"/>
      <name val="BIZ UD明朝 Medium"/>
      <family val="1"/>
    </font>
    <font>
      <b/>
      <sz val="16"/>
      <color auto="1"/>
      <name val="BIZ UD明朝 Medium"/>
      <family val="1"/>
    </font>
    <font>
      <sz val="11"/>
      <color theme="1"/>
      <name val="BIZ UD明朝 Medium"/>
      <family val="1"/>
    </font>
    <font>
      <sz val="10"/>
      <color auto="1"/>
      <name val="BIZ UD明朝 Medium"/>
      <family val="1"/>
    </font>
    <font>
      <sz val="10"/>
      <color theme="1"/>
      <name val="BIZ UD明朝 Medium"/>
      <family val="1"/>
    </font>
    <font>
      <sz val="16"/>
      <color auto="1"/>
      <name val="BIZ UD明朝 Medium"/>
      <family val="1"/>
    </font>
    <font>
      <sz val="9"/>
      <color auto="1"/>
      <name val="BIZ UD明朝 Medium"/>
      <family val="1"/>
    </font>
    <font>
      <sz val="10"/>
      <color rgb="FFFF0000"/>
      <name val="BIZ UD明朝 Medium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7" fillId="0" borderId="0" xfId="0" applyNumberFormat="1" applyFont="1" applyFill="1" applyAlignment="1">
      <alignment vertical="center"/>
    </xf>
    <xf numFmtId="0" fontId="0" fillId="0" borderId="6" xfId="0" applyBorder="1"/>
    <xf numFmtId="176" fontId="7" fillId="0" borderId="7" xfId="0" applyNumberFormat="1" applyFont="1" applyFill="1" applyBorder="1" applyAlignment="1">
      <alignment vertical="center"/>
    </xf>
    <xf numFmtId="0" fontId="0" fillId="0" borderId="0" xfId="0"/>
    <xf numFmtId="0" fontId="9" fillId="0" borderId="0" xfId="0" applyFont="1" applyAlignment="1">
      <alignment horizontal="center" vertical="center"/>
    </xf>
    <xf numFmtId="0" fontId="3" fillId="0" borderId="8" xfId="0" applyFont="1" applyFill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176" fontId="3" fillId="0" borderId="0" xfId="0" applyNumberFormat="1" applyFont="1"/>
    <xf numFmtId="176" fontId="6" fillId="0" borderId="0" xfId="0" applyNumberFormat="1" applyFont="1"/>
    <xf numFmtId="0" fontId="3" fillId="0" borderId="0" xfId="0" applyFont="1" applyBorder="1"/>
    <xf numFmtId="0" fontId="4" fillId="0" borderId="0" xfId="0" applyFont="1" applyBorder="1"/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right" vertical="center" indent="1"/>
    </xf>
    <xf numFmtId="0" fontId="6" fillId="0" borderId="0" xfId="0" applyFont="1" applyBorder="1" applyAlignment="1">
      <alignment horizontal="right" vertical="center" indent="1"/>
    </xf>
    <xf numFmtId="0" fontId="3" fillId="0" borderId="6" xfId="0" applyFont="1" applyBorder="1"/>
    <xf numFmtId="0" fontId="6" fillId="0" borderId="10" xfId="0" applyFont="1" applyBorder="1" applyAlignment="1">
      <alignment horizontal="right" vertical="center" indent="1"/>
    </xf>
    <xf numFmtId="0" fontId="3" fillId="0" borderId="2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11" xfId="0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right" vertical="center"/>
    </xf>
    <xf numFmtId="41" fontId="3" fillId="0" borderId="5" xfId="0" applyNumberFormat="1" applyFont="1" applyFill="1" applyBorder="1" applyAlignment="1">
      <alignment horizontal="right" vertical="center"/>
    </xf>
    <xf numFmtId="41" fontId="3" fillId="0" borderId="0" xfId="0" applyNumberFormat="1" applyFont="1" applyBorder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176" fontId="3" fillId="0" borderId="0" xfId="0" applyNumberFormat="1" applyFont="1" applyBorder="1" applyAlignment="1">
      <alignment vertical="center"/>
    </xf>
    <xf numFmtId="41" fontId="3" fillId="0" borderId="7" xfId="0" applyNumberFormat="1" applyFont="1" applyFill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176" fontId="3" fillId="0" borderId="0" xfId="0" applyNumberFormat="1" applyFont="1" applyBorder="1"/>
    <xf numFmtId="176" fontId="6" fillId="0" borderId="0" xfId="0" applyNumberFormat="1" applyFont="1" applyBorder="1"/>
    <xf numFmtId="176" fontId="4" fillId="0" borderId="0" xfId="0" applyNumberFormat="1" applyFont="1" applyBorder="1"/>
    <xf numFmtId="176" fontId="4" fillId="0" borderId="0" xfId="0" applyNumberFormat="1" applyFont="1"/>
    <xf numFmtId="41" fontId="7" fillId="0" borderId="0" xfId="0" applyNumberFormat="1" applyFont="1" applyFill="1" applyAlignment="1">
      <alignment vertical="center"/>
    </xf>
    <xf numFmtId="41" fontId="8" fillId="0" borderId="0" xfId="0" applyNumberFormat="1" applyFont="1" applyAlignment="1">
      <alignment vertical="center"/>
    </xf>
    <xf numFmtId="41" fontId="11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2" applyFont="1" applyBorder="1" applyAlignment="1">
      <alignment horizontal="distributed" vertical="center" indent="2"/>
    </xf>
    <xf numFmtId="0" fontId="3" fillId="0" borderId="13" xfId="0" applyFont="1" applyBorder="1" applyAlignment="1">
      <alignment horizontal="distributed" vertical="center" indent="1"/>
    </xf>
    <xf numFmtId="177" fontId="3" fillId="0" borderId="13" xfId="2" applyNumberFormat="1" applyFont="1" applyBorder="1" applyAlignment="1">
      <alignment horizontal="distributed" vertical="center" indent="1"/>
    </xf>
    <xf numFmtId="177" fontId="3" fillId="0" borderId="14" xfId="2" applyNumberFormat="1" applyFont="1" applyBorder="1" applyAlignment="1">
      <alignment horizontal="distributed" vertical="center" indent="1"/>
    </xf>
    <xf numFmtId="178" fontId="3" fillId="0" borderId="15" xfId="2" applyNumberFormat="1" applyFont="1" applyFill="1" applyBorder="1" applyAlignment="1">
      <alignment horizontal="right" vertical="center"/>
    </xf>
    <xf numFmtId="178" fontId="3" fillId="0" borderId="16" xfId="2" applyNumberFormat="1" applyFont="1" applyFill="1" applyBorder="1" applyAlignment="1">
      <alignment horizontal="right" vertical="center"/>
    </xf>
    <xf numFmtId="177" fontId="3" fillId="0" borderId="0" xfId="2" applyNumberFormat="1" applyFont="1" applyBorder="1"/>
    <xf numFmtId="0" fontId="3" fillId="0" borderId="4" xfId="2" applyFont="1" applyBorder="1" applyAlignment="1">
      <alignment horizontal="center" vertical="center" wrapText="1"/>
    </xf>
    <xf numFmtId="178" fontId="3" fillId="0" borderId="17" xfId="2" applyNumberFormat="1" applyFont="1" applyFill="1" applyBorder="1" applyAlignment="1">
      <alignment horizontal="right" vertical="center"/>
    </xf>
    <xf numFmtId="178" fontId="3" fillId="0" borderId="18" xfId="2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distributed" vertical="center" indent="1"/>
    </xf>
    <xf numFmtId="177" fontId="3" fillId="0" borderId="0" xfId="2" applyNumberFormat="1" applyFont="1" applyFill="1" applyBorder="1" applyAlignment="1">
      <alignment horizontal="distributed" vertical="center" indent="1"/>
    </xf>
    <xf numFmtId="177" fontId="3" fillId="0" borderId="19" xfId="2" applyNumberFormat="1" applyFont="1" applyFill="1" applyBorder="1" applyAlignment="1">
      <alignment horizontal="distributed" vertical="center" indent="1"/>
    </xf>
    <xf numFmtId="177" fontId="3" fillId="0" borderId="20" xfId="2" applyNumberFormat="1" applyFont="1" applyFill="1" applyBorder="1" applyAlignment="1">
      <alignment horizontal="distributed" vertical="center" indent="1"/>
    </xf>
    <xf numFmtId="177" fontId="3" fillId="0" borderId="8" xfId="2" applyNumberFormat="1" applyFont="1" applyFill="1" applyBorder="1" applyAlignment="1">
      <alignment horizontal="distributed" vertical="center" indent="1"/>
    </xf>
    <xf numFmtId="177" fontId="3" fillId="0" borderId="0" xfId="2" applyNumberFormat="1" applyFont="1" applyBorder="1" applyAlignment="1">
      <alignment horizontal="distributed" vertical="center"/>
    </xf>
    <xf numFmtId="179" fontId="3" fillId="0" borderId="0" xfId="2" applyNumberFormat="1" applyFont="1" applyFill="1" applyBorder="1" applyAlignment="1">
      <alignment vertical="center"/>
    </xf>
    <xf numFmtId="179" fontId="3" fillId="0" borderId="20" xfId="2" applyNumberFormat="1" applyFont="1" applyFill="1" applyBorder="1" applyAlignment="1">
      <alignment vertical="center"/>
    </xf>
    <xf numFmtId="179" fontId="3" fillId="0" borderId="8" xfId="2" applyNumberFormat="1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179" fontId="3" fillId="0" borderId="20" xfId="2" applyNumberFormat="1" applyFont="1" applyFill="1" applyBorder="1" applyAlignment="1">
      <alignment horizontal="right" vertical="center"/>
    </xf>
    <xf numFmtId="179" fontId="3" fillId="0" borderId="0" xfId="0" applyNumberFormat="1" applyFont="1" applyBorder="1" applyAlignment="1">
      <alignment horizontal="right" vertical="center"/>
    </xf>
    <xf numFmtId="179" fontId="3" fillId="0" borderId="19" xfId="2" applyNumberFormat="1" applyFont="1" applyFill="1" applyBorder="1" applyAlignment="1">
      <alignment horizontal="right" vertical="center"/>
    </xf>
    <xf numFmtId="180" fontId="3" fillId="0" borderId="20" xfId="2" applyNumberFormat="1" applyFont="1" applyFill="1" applyBorder="1" applyAlignment="1">
      <alignment horizontal="right" vertical="center"/>
    </xf>
    <xf numFmtId="180" fontId="3" fillId="0" borderId="8" xfId="2" applyNumberFormat="1" applyFont="1" applyFill="1" applyBorder="1" applyAlignment="1">
      <alignment horizontal="right" vertical="center"/>
    </xf>
    <xf numFmtId="180" fontId="3" fillId="0" borderId="0" xfId="2" applyNumberFormat="1" applyFont="1" applyBorder="1" applyAlignment="1">
      <alignment horizontal="right" vertical="center"/>
    </xf>
    <xf numFmtId="181" fontId="3" fillId="0" borderId="0" xfId="2" applyNumberFormat="1" applyFont="1"/>
    <xf numFmtId="180" fontId="3" fillId="0" borderId="0" xfId="2" applyNumberFormat="1" applyFont="1"/>
  </cellXfs>
  <cellStyles count="3">
    <cellStyle name="標準" xfId="0" builtinId="0"/>
    <cellStyle name="標準 2" xfId="1"/>
    <cellStyle name="標準 2 3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752475</xdr:colOff>
      <xdr:row>0</xdr:row>
      <xdr:rowOff>495300</xdr:rowOff>
    </xdr:from>
    <xdr:to xmlns:xdr="http://schemas.openxmlformats.org/drawingml/2006/spreadsheetDrawing">
      <xdr:col>13</xdr:col>
      <xdr:colOff>628650</xdr:colOff>
      <xdr:row>3</xdr:row>
      <xdr:rowOff>485775</xdr:rowOff>
    </xdr:to>
    <xdr:sp macro="" textlink="">
      <xdr:nvSpPr>
        <xdr:cNvPr id="2" name="正方形/長方形 1"/>
        <xdr:cNvSpPr/>
      </xdr:nvSpPr>
      <xdr:spPr>
        <a:xfrm>
          <a:off x="7762875" y="495300"/>
          <a:ext cx="2990850" cy="1438275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企画政策課メモ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･複数枚シートがあるため、記載漏れがないようご注意ください。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･それぞれのシートごとに時点が異なるので、記載の際はご注意ください。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L21"/>
  <sheetViews>
    <sheetView tabSelected="1" view="pageBreakPreview" zoomScaleSheetLayoutView="100" workbookViewId="0">
      <selection activeCell="G18" sqref="G18"/>
    </sheetView>
  </sheetViews>
  <sheetFormatPr defaultColWidth="8.875" defaultRowHeight="13.5"/>
  <cols>
    <col min="1" max="1" width="5.625" style="1" customWidth="1"/>
    <col min="2" max="2" width="12.75" style="2" customWidth="1"/>
    <col min="3" max="3" width="12.5" style="2" customWidth="1"/>
    <col min="4" max="4" width="11.625" style="2" customWidth="1"/>
    <col min="5" max="5" width="10.5" style="2" customWidth="1"/>
    <col min="6" max="6" width="10.625" style="2" customWidth="1"/>
    <col min="7" max="7" width="8.125" style="2" customWidth="1"/>
    <col min="8" max="8" width="11.25" style="2" customWidth="1"/>
    <col min="9" max="9" width="9" style="2" bestFit="1" customWidth="1"/>
    <col min="10" max="10" width="14.25" style="2" customWidth="1"/>
    <col min="11" max="16384" width="8.875" style="2"/>
  </cols>
  <sheetData>
    <row r="1" spans="1:12" s="3" customFormat="1" ht="45" customHeight="1">
      <c r="A1" s="5" t="s">
        <v>1</v>
      </c>
      <c r="B1" s="5"/>
      <c r="C1" s="5"/>
      <c r="D1" s="5"/>
      <c r="E1" s="20"/>
      <c r="F1" s="20"/>
      <c r="G1" s="20"/>
      <c r="H1" s="20"/>
      <c r="I1" s="20"/>
      <c r="J1" s="3"/>
      <c r="L1" s="3"/>
    </row>
    <row r="2" spans="1:12" s="3" customFormat="1" ht="30" customHeight="1">
      <c r="A2" s="6" t="s">
        <v>4</v>
      </c>
      <c r="B2" s="3"/>
      <c r="C2" s="3"/>
      <c r="D2" s="20"/>
      <c r="E2" s="20"/>
      <c r="F2" s="20"/>
      <c r="G2" s="3"/>
      <c r="H2" s="21" t="s">
        <v>33</v>
      </c>
      <c r="I2" s="21"/>
      <c r="J2" s="3"/>
      <c r="L2" s="3"/>
    </row>
    <row r="3" spans="1:12" ht="39" customHeight="1">
      <c r="A3" s="7" t="s">
        <v>5</v>
      </c>
      <c r="B3" s="12" t="s">
        <v>29</v>
      </c>
      <c r="C3" s="12" t="s">
        <v>30</v>
      </c>
      <c r="D3" s="12" t="s">
        <v>31</v>
      </c>
      <c r="E3" s="12" t="s">
        <v>2</v>
      </c>
      <c r="F3" s="12" t="s">
        <v>27</v>
      </c>
      <c r="G3" s="12" t="s">
        <v>25</v>
      </c>
      <c r="H3" s="12" t="s">
        <v>34</v>
      </c>
      <c r="I3" s="22" t="s">
        <v>36</v>
      </c>
    </row>
    <row r="4" spans="1:12" ht="39" customHeight="1">
      <c r="A4" s="8" t="s">
        <v>8</v>
      </c>
      <c r="B4" s="13">
        <f t="shared" ref="B4:B20" si="0">SUM(C4:I4)</f>
        <v>345806592</v>
      </c>
      <c r="C4" s="14">
        <v>275935433</v>
      </c>
      <c r="D4" s="14">
        <v>30196649</v>
      </c>
      <c r="E4" s="14">
        <v>7074522</v>
      </c>
      <c r="F4" s="14">
        <v>1297039</v>
      </c>
      <c r="G4" s="14">
        <v>19125</v>
      </c>
      <c r="H4" s="14">
        <v>31069319</v>
      </c>
      <c r="I4" s="14">
        <v>214505</v>
      </c>
    </row>
    <row r="5" spans="1:12" ht="39" customHeight="1">
      <c r="A5" s="9" t="s">
        <v>3</v>
      </c>
      <c r="B5" s="13">
        <f t="shared" si="0"/>
        <v>325694089</v>
      </c>
      <c r="C5" s="14">
        <v>260041687</v>
      </c>
      <c r="D5" s="14">
        <v>28087449</v>
      </c>
      <c r="E5" s="14">
        <v>6855097</v>
      </c>
      <c r="F5" s="14">
        <v>1264391</v>
      </c>
      <c r="G5" s="14">
        <v>18504</v>
      </c>
      <c r="H5" s="14">
        <v>29215409</v>
      </c>
      <c r="I5" s="14">
        <v>211552</v>
      </c>
    </row>
    <row r="6" spans="1:12" ht="39" customHeight="1">
      <c r="A6" s="9" t="s">
        <v>9</v>
      </c>
      <c r="B6" s="13">
        <f t="shared" si="0"/>
        <v>304751009</v>
      </c>
      <c r="C6" s="14">
        <v>243911966</v>
      </c>
      <c r="D6" s="14">
        <v>26115019</v>
      </c>
      <c r="E6" s="14">
        <v>6522361</v>
      </c>
      <c r="F6" s="14">
        <v>1250107</v>
      </c>
      <c r="G6" s="14">
        <v>17855</v>
      </c>
      <c r="H6" s="14">
        <v>26730842</v>
      </c>
      <c r="I6" s="14">
        <v>202859</v>
      </c>
    </row>
    <row r="7" spans="1:12" ht="39" customHeight="1">
      <c r="A7" s="9" t="s">
        <v>7</v>
      </c>
      <c r="B7" s="13">
        <f t="shared" si="0"/>
        <v>283232360</v>
      </c>
      <c r="C7" s="14">
        <v>229854258</v>
      </c>
      <c r="D7" s="14">
        <v>21477948</v>
      </c>
      <c r="E7" s="14">
        <v>5390454</v>
      </c>
      <c r="F7" s="14">
        <v>1193939</v>
      </c>
      <c r="G7" s="14">
        <v>17344</v>
      </c>
      <c r="H7" s="14">
        <v>25099532</v>
      </c>
      <c r="I7" s="14">
        <v>198885</v>
      </c>
    </row>
    <row r="8" spans="1:12" ht="39" customHeight="1">
      <c r="A8" s="9" t="s">
        <v>10</v>
      </c>
      <c r="B8" s="13">
        <f t="shared" si="0"/>
        <v>265207027</v>
      </c>
      <c r="C8" s="14">
        <v>215179588</v>
      </c>
      <c r="D8" s="14">
        <v>19994940</v>
      </c>
      <c r="E8" s="14">
        <v>5046748</v>
      </c>
      <c r="F8" s="14">
        <v>1170576</v>
      </c>
      <c r="G8" s="14">
        <v>10767</v>
      </c>
      <c r="H8" s="14">
        <v>23642522</v>
      </c>
      <c r="I8" s="14">
        <v>161886</v>
      </c>
    </row>
    <row r="9" spans="1:12" ht="39" customHeight="1">
      <c r="A9" s="9" t="s">
        <v>11</v>
      </c>
      <c r="B9" s="13">
        <f t="shared" si="0"/>
        <v>255163162</v>
      </c>
      <c r="C9" s="14">
        <v>206818637</v>
      </c>
      <c r="D9" s="14">
        <f>4494010+15100527</f>
        <v>19594537</v>
      </c>
      <c r="E9" s="14">
        <f>451647+4358771</f>
        <v>4810418</v>
      </c>
      <c r="F9" s="14">
        <f>962899+192771</f>
        <v>1155670</v>
      </c>
      <c r="G9" s="14">
        <v>5385</v>
      </c>
      <c r="H9" s="14">
        <v>22608236</v>
      </c>
      <c r="I9" s="14">
        <f>170279</f>
        <v>170279</v>
      </c>
    </row>
    <row r="10" spans="1:12" ht="39" customHeight="1">
      <c r="A10" s="9" t="s">
        <v>12</v>
      </c>
      <c r="B10" s="13">
        <f t="shared" si="0"/>
        <v>247977071</v>
      </c>
      <c r="C10" s="14">
        <v>201034739</v>
      </c>
      <c r="D10" s="14">
        <v>18014515</v>
      </c>
      <c r="E10" s="14">
        <v>4344890</v>
      </c>
      <c r="F10" s="14">
        <v>1137750</v>
      </c>
      <c r="G10" s="14">
        <v>5194</v>
      </c>
      <c r="H10" s="14">
        <v>23241485</v>
      </c>
      <c r="I10" s="14">
        <v>198498</v>
      </c>
      <c r="L10" s="25"/>
    </row>
    <row r="11" spans="1:12" ht="39" customHeight="1">
      <c r="A11" s="9" t="s">
        <v>13</v>
      </c>
      <c r="B11" s="13">
        <f t="shared" si="0"/>
        <v>244230249</v>
      </c>
      <c r="C11" s="14">
        <v>197948147</v>
      </c>
      <c r="D11" s="14">
        <v>17530222</v>
      </c>
      <c r="E11" s="14">
        <v>4207345</v>
      </c>
      <c r="F11" s="14">
        <v>1125173</v>
      </c>
      <c r="G11" s="14">
        <v>5163</v>
      </c>
      <c r="H11" s="14">
        <v>23223846</v>
      </c>
      <c r="I11" s="14">
        <v>190353</v>
      </c>
      <c r="L11" s="25"/>
    </row>
    <row r="12" spans="1:12" ht="39" customHeight="1">
      <c r="A12" s="9" t="s">
        <v>16</v>
      </c>
      <c r="B12" s="13">
        <f t="shared" si="0"/>
        <v>242134382</v>
      </c>
      <c r="C12" s="14">
        <v>196486652</v>
      </c>
      <c r="D12" s="14">
        <v>16902261</v>
      </c>
      <c r="E12" s="14">
        <v>4114084</v>
      </c>
      <c r="F12" s="14">
        <v>1122832</v>
      </c>
      <c r="G12" s="14">
        <v>5144</v>
      </c>
      <c r="H12" s="14">
        <v>23317561</v>
      </c>
      <c r="I12" s="14">
        <v>185848</v>
      </c>
      <c r="L12" s="25"/>
    </row>
    <row r="13" spans="1:12" ht="39" customHeight="1">
      <c r="A13" s="9" t="s">
        <v>17</v>
      </c>
      <c r="B13" s="13">
        <f t="shared" si="0"/>
        <v>241402805</v>
      </c>
      <c r="C13" s="14">
        <v>196106903</v>
      </c>
      <c r="D13" s="14">
        <v>16234897</v>
      </c>
      <c r="E13" s="14">
        <v>4001167</v>
      </c>
      <c r="F13" s="14">
        <v>1125373</v>
      </c>
      <c r="G13" s="14">
        <v>5072</v>
      </c>
      <c r="H13" s="14">
        <v>23729521</v>
      </c>
      <c r="I13" s="14">
        <v>199872</v>
      </c>
    </row>
    <row r="14" spans="1:12" ht="39" customHeight="1">
      <c r="A14" s="9" t="s">
        <v>19</v>
      </c>
      <c r="B14" s="13">
        <f t="shared" si="0"/>
        <v>240673384</v>
      </c>
      <c r="C14" s="14">
        <v>195247554</v>
      </c>
      <c r="D14" s="14">
        <v>15814973</v>
      </c>
      <c r="E14" s="14">
        <v>3794549</v>
      </c>
      <c r="F14" s="14">
        <v>1125266</v>
      </c>
      <c r="G14" s="14">
        <v>5033</v>
      </c>
      <c r="H14" s="14">
        <v>24504207</v>
      </c>
      <c r="I14" s="14">
        <v>181802</v>
      </c>
    </row>
    <row r="15" spans="1:12" ht="39" customHeight="1">
      <c r="A15" s="8" t="s">
        <v>21</v>
      </c>
      <c r="B15" s="14">
        <f t="shared" si="0"/>
        <v>240882557</v>
      </c>
      <c r="C15" s="14">
        <v>195741865</v>
      </c>
      <c r="D15" s="14">
        <v>15347739</v>
      </c>
      <c r="E15" s="14">
        <v>3682314</v>
      </c>
      <c r="F15" s="14">
        <v>1118154</v>
      </c>
      <c r="G15" s="14">
        <v>5016</v>
      </c>
      <c r="H15" s="14">
        <v>24814978</v>
      </c>
      <c r="I15" s="14">
        <v>172491</v>
      </c>
    </row>
    <row r="16" spans="1:12" ht="39" customHeight="1">
      <c r="A16" s="8" t="s">
        <v>22</v>
      </c>
      <c r="B16" s="14">
        <f t="shared" si="0"/>
        <v>239682018</v>
      </c>
      <c r="C16" s="14">
        <v>195121055</v>
      </c>
      <c r="D16" s="14">
        <v>14185772</v>
      </c>
      <c r="E16" s="14">
        <v>3446324</v>
      </c>
      <c r="F16" s="14">
        <v>1078996</v>
      </c>
      <c r="G16" s="14">
        <v>4966</v>
      </c>
      <c r="H16" s="14">
        <v>25708709</v>
      </c>
      <c r="I16" s="14">
        <v>136196</v>
      </c>
    </row>
    <row r="17" spans="1:10" ht="39" customHeight="1">
      <c r="A17" s="8" t="s">
        <v>23</v>
      </c>
      <c r="B17" s="14">
        <f t="shared" si="0"/>
        <v>239074689</v>
      </c>
      <c r="C17" s="14">
        <v>194862951</v>
      </c>
      <c r="D17" s="14">
        <v>14076936</v>
      </c>
      <c r="E17" s="14">
        <v>3421649</v>
      </c>
      <c r="F17" s="14">
        <v>1078848</v>
      </c>
      <c r="G17" s="14">
        <v>4949</v>
      </c>
      <c r="H17" s="14">
        <v>25496041</v>
      </c>
      <c r="I17" s="14">
        <v>133315</v>
      </c>
      <c r="J17" s="23"/>
    </row>
    <row r="18" spans="1:10" ht="39" customHeight="1">
      <c r="A18" s="10" t="s">
        <v>20</v>
      </c>
      <c r="B18" s="15">
        <f t="shared" si="0"/>
        <v>239301944</v>
      </c>
      <c r="C18" s="15">
        <v>196174044</v>
      </c>
      <c r="D18" s="15">
        <v>13715830</v>
      </c>
      <c r="E18" s="15">
        <v>3223639</v>
      </c>
      <c r="F18" s="15">
        <v>1070312</v>
      </c>
      <c r="G18" s="15">
        <v>4715</v>
      </c>
      <c r="H18" s="15">
        <v>24998903</v>
      </c>
      <c r="I18" s="15">
        <v>114501</v>
      </c>
      <c r="J18" s="24"/>
    </row>
    <row r="19" spans="1:10" s="4" customFormat="1" ht="39" customHeight="1">
      <c r="A19" s="8" t="s">
        <v>24</v>
      </c>
      <c r="B19" s="13">
        <f t="shared" si="0"/>
        <v>238404963</v>
      </c>
      <c r="C19" s="14">
        <v>195821218</v>
      </c>
      <c r="D19" s="14">
        <v>13222465</v>
      </c>
      <c r="E19" s="14">
        <v>3087735</v>
      </c>
      <c r="F19" s="14">
        <v>1067703</v>
      </c>
      <c r="G19" s="14">
        <v>4016</v>
      </c>
      <c r="H19" s="14">
        <v>25088970</v>
      </c>
      <c r="I19" s="14">
        <v>112856</v>
      </c>
      <c r="J19" s="24"/>
    </row>
    <row r="20" spans="1:10" s="4" customFormat="1" ht="39" customHeight="1">
      <c r="A20" s="8" t="s">
        <v>26</v>
      </c>
      <c r="B20" s="16">
        <f t="shared" si="0"/>
        <v>237861421</v>
      </c>
      <c r="C20" s="18">
        <v>195600966</v>
      </c>
      <c r="D20" s="14">
        <v>13073029</v>
      </c>
      <c r="E20" s="18">
        <v>3023803</v>
      </c>
      <c r="F20" s="18">
        <v>1065874</v>
      </c>
      <c r="G20" s="16">
        <v>3979</v>
      </c>
      <c r="H20" s="18">
        <v>24981137</v>
      </c>
      <c r="I20" s="18">
        <v>112633</v>
      </c>
      <c r="J20" s="24"/>
    </row>
    <row r="21" spans="1:10" s="4" customFormat="1" ht="39" customHeight="1">
      <c r="A21" s="11" t="s">
        <v>28</v>
      </c>
      <c r="B21" s="17"/>
      <c r="C21" s="19"/>
      <c r="D21" s="17"/>
      <c r="E21" s="19"/>
      <c r="F21" s="19"/>
      <c r="G21" s="17"/>
      <c r="H21" s="19"/>
      <c r="I21" s="19"/>
      <c r="J21" s="24"/>
    </row>
    <row r="22" spans="1:10" ht="24" customHeight="1"/>
  </sheetData>
  <mergeCells count="2">
    <mergeCell ref="A1:I1"/>
    <mergeCell ref="H2:I2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fitToWidth="1" fitToHeight="0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K39"/>
  <sheetViews>
    <sheetView view="pageBreakPreview" zoomScaleSheetLayoutView="100" workbookViewId="0">
      <selection activeCell="G18" sqref="G18"/>
    </sheetView>
  </sheetViews>
  <sheetFormatPr defaultColWidth="8.875" defaultRowHeight="13.5"/>
  <cols>
    <col min="1" max="1" width="12.125" style="2" customWidth="1"/>
    <col min="2" max="6" width="16" style="2" customWidth="1"/>
    <col min="7" max="7" width="15.75" style="2" customWidth="1"/>
    <col min="8" max="8" width="10.625" style="2" customWidth="1"/>
    <col min="9" max="9" width="11.25" style="2" customWidth="1"/>
    <col min="10" max="10" width="13.125" style="2" customWidth="1"/>
    <col min="11" max="11" width="13.875" style="2" customWidth="1"/>
    <col min="12" max="16384" width="8.875" style="2"/>
  </cols>
  <sheetData>
    <row r="1" spans="1:11" s="3" customFormat="1" ht="45" customHeight="1">
      <c r="A1" s="5" t="s">
        <v>37</v>
      </c>
      <c r="B1" s="5"/>
      <c r="C1" s="5"/>
      <c r="D1" s="5"/>
      <c r="E1" s="20"/>
      <c r="F1" s="20"/>
      <c r="G1" s="46"/>
      <c r="H1" s="46"/>
      <c r="I1" s="46"/>
      <c r="J1" s="20"/>
      <c r="K1" s="20"/>
    </row>
    <row r="2" spans="1:11" s="3" customFormat="1" ht="30" customHeight="1">
      <c r="A2" s="27" t="s">
        <v>4</v>
      </c>
      <c r="B2" s="27"/>
      <c r="C2" s="3"/>
      <c r="D2" s="20"/>
      <c r="E2" s="20"/>
      <c r="F2" s="45" t="s">
        <v>49</v>
      </c>
      <c r="G2" s="45"/>
      <c r="H2" s="46"/>
      <c r="I2" s="54"/>
      <c r="J2" s="3"/>
      <c r="K2" s="3"/>
    </row>
    <row r="3" spans="1:11" ht="21.75" customHeight="1">
      <c r="A3" s="28" t="s">
        <v>5</v>
      </c>
      <c r="B3" s="12" t="s">
        <v>46</v>
      </c>
      <c r="C3" s="7" t="s">
        <v>31</v>
      </c>
      <c r="D3" s="12" t="s">
        <v>2</v>
      </c>
      <c r="E3" s="12" t="s">
        <v>30</v>
      </c>
      <c r="F3" s="44" t="s">
        <v>50</v>
      </c>
      <c r="G3" s="25"/>
      <c r="H3" s="25"/>
      <c r="I3" s="25"/>
    </row>
    <row r="4" spans="1:11" s="25" customFormat="1" ht="19.5" customHeight="1">
      <c r="A4" s="29" t="s">
        <v>18</v>
      </c>
      <c r="B4" s="36">
        <f t="shared" ref="B4:B19" si="0">C4+D4+E4+F4+B22+C22+D22+E22+F22</f>
        <v>198737073</v>
      </c>
      <c r="C4" s="41">
        <v>41404603</v>
      </c>
      <c r="D4" s="43">
        <v>11845648</v>
      </c>
      <c r="E4" s="43">
        <v>15704146</v>
      </c>
      <c r="F4" s="43">
        <v>416880</v>
      </c>
    </row>
    <row r="5" spans="1:11" s="25" customFormat="1" ht="19.5" customHeight="1">
      <c r="A5" s="29" t="s">
        <v>9</v>
      </c>
      <c r="B5" s="36">
        <f t="shared" si="0"/>
        <v>198860675</v>
      </c>
      <c r="C5" s="41">
        <v>41343111</v>
      </c>
      <c r="D5" s="43">
        <v>11847095</v>
      </c>
      <c r="E5" s="43">
        <v>15870457</v>
      </c>
      <c r="F5" s="43">
        <v>411712</v>
      </c>
    </row>
    <row r="6" spans="1:11" s="25" customFormat="1" ht="19.5" customHeight="1">
      <c r="A6" s="29" t="s">
        <v>7</v>
      </c>
      <c r="B6" s="36">
        <f t="shared" si="0"/>
        <v>198924608</v>
      </c>
      <c r="C6" s="41">
        <v>41236917</v>
      </c>
      <c r="D6" s="43">
        <v>11841636</v>
      </c>
      <c r="E6" s="43">
        <v>15945272</v>
      </c>
      <c r="F6" s="43">
        <v>412873</v>
      </c>
    </row>
    <row r="7" spans="1:11" s="25" customFormat="1" ht="19.5" customHeight="1">
      <c r="A7" s="29" t="s">
        <v>10</v>
      </c>
      <c r="B7" s="36">
        <f t="shared" si="0"/>
        <v>198949771</v>
      </c>
      <c r="C7" s="41">
        <v>41165986</v>
      </c>
      <c r="D7" s="43">
        <v>11887546</v>
      </c>
      <c r="E7" s="43">
        <v>15978599</v>
      </c>
      <c r="F7" s="43">
        <v>263181</v>
      </c>
    </row>
    <row r="8" spans="1:11" s="25" customFormat="1" ht="19.5" customHeight="1">
      <c r="A8" s="29" t="s">
        <v>11</v>
      </c>
      <c r="B8" s="36">
        <f t="shared" si="0"/>
        <v>199049636</v>
      </c>
      <c r="C8" s="41">
        <f>705830+38920960+105284+1362837</f>
        <v>41094911</v>
      </c>
      <c r="D8" s="43">
        <f>108765+11369706+20008+372362</f>
        <v>11870841</v>
      </c>
      <c r="E8" s="43">
        <f>756244+15297786</f>
        <v>16054030</v>
      </c>
      <c r="F8" s="43">
        <f>142174+124497</f>
        <v>266671</v>
      </c>
    </row>
    <row r="9" spans="1:11" s="25" customFormat="1" ht="19.5" customHeight="1">
      <c r="A9" s="29" t="s">
        <v>12</v>
      </c>
      <c r="B9" s="36">
        <f t="shared" si="0"/>
        <v>199119643</v>
      </c>
      <c r="C9" s="41">
        <v>40759655</v>
      </c>
      <c r="D9" s="43">
        <v>11833934</v>
      </c>
      <c r="E9" s="43">
        <v>16117361</v>
      </c>
      <c r="F9" s="43">
        <v>268984</v>
      </c>
    </row>
    <row r="10" spans="1:11" s="25" customFormat="1" ht="19.5" customHeight="1">
      <c r="A10" s="29" t="s">
        <v>13</v>
      </c>
      <c r="B10" s="36">
        <f t="shared" si="0"/>
        <v>199158296</v>
      </c>
      <c r="C10" s="41">
        <v>40624818</v>
      </c>
      <c r="D10" s="43">
        <v>11823270</v>
      </c>
      <c r="E10" s="43">
        <v>16215296</v>
      </c>
      <c r="F10" s="43">
        <v>267214</v>
      </c>
    </row>
    <row r="11" spans="1:11" s="25" customFormat="1" ht="19.5" customHeight="1">
      <c r="A11" s="29" t="s">
        <v>16</v>
      </c>
      <c r="B11" s="36">
        <f t="shared" si="0"/>
        <v>199179224</v>
      </c>
      <c r="C11" s="41">
        <v>40512140</v>
      </c>
      <c r="D11" s="43">
        <v>11800511</v>
      </c>
      <c r="E11" s="43">
        <v>16270340</v>
      </c>
      <c r="F11" s="43">
        <v>267000</v>
      </c>
    </row>
    <row r="12" spans="1:11" s="25" customFormat="1" ht="19.5" customHeight="1">
      <c r="A12" s="29" t="s">
        <v>17</v>
      </c>
      <c r="B12" s="36">
        <f t="shared" si="0"/>
        <v>199264417</v>
      </c>
      <c r="C12" s="41">
        <v>40271863</v>
      </c>
      <c r="D12" s="43">
        <v>11786092</v>
      </c>
      <c r="E12" s="43">
        <v>16373270</v>
      </c>
      <c r="F12" s="43">
        <v>265136</v>
      </c>
    </row>
    <row r="13" spans="1:11" s="25" customFormat="1" ht="19.5" customHeight="1">
      <c r="A13" s="29" t="s">
        <v>19</v>
      </c>
      <c r="B13" s="36">
        <f t="shared" si="0"/>
        <v>199419865</v>
      </c>
      <c r="C13" s="41">
        <v>40046596</v>
      </c>
      <c r="D13" s="43">
        <v>11548157</v>
      </c>
      <c r="E13" s="43">
        <v>16416052</v>
      </c>
      <c r="F13" s="43">
        <v>258482</v>
      </c>
    </row>
    <row r="14" spans="1:11" s="25" customFormat="1" ht="19.5" customHeight="1">
      <c r="A14" s="29" t="s">
        <v>38</v>
      </c>
      <c r="B14" s="36">
        <f t="shared" si="0"/>
        <v>199479390</v>
      </c>
      <c r="C14" s="41">
        <v>39853503</v>
      </c>
      <c r="D14" s="43">
        <v>11509831</v>
      </c>
      <c r="E14" s="43">
        <v>16501488</v>
      </c>
      <c r="F14" s="43">
        <v>255087</v>
      </c>
    </row>
    <row r="15" spans="1:11" s="25" customFormat="1" ht="19.5" customHeight="1">
      <c r="A15" s="29" t="s">
        <v>39</v>
      </c>
      <c r="B15" s="36">
        <f t="shared" si="0"/>
        <v>199482895</v>
      </c>
      <c r="C15" s="41">
        <v>39746006</v>
      </c>
      <c r="D15" s="43">
        <v>11495130</v>
      </c>
      <c r="E15" s="43">
        <v>16585958</v>
      </c>
      <c r="F15" s="43">
        <v>255708</v>
      </c>
    </row>
    <row r="16" spans="1:11" s="25" customFormat="1" ht="19.5" customHeight="1">
      <c r="A16" s="29" t="s">
        <v>41</v>
      </c>
      <c r="B16" s="36">
        <f t="shared" si="0"/>
        <v>199507292</v>
      </c>
      <c r="C16" s="41">
        <v>39670920</v>
      </c>
      <c r="D16" s="43">
        <v>11469213</v>
      </c>
      <c r="E16" s="43">
        <v>16640750</v>
      </c>
      <c r="F16" s="43">
        <v>254757</v>
      </c>
      <c r="G16" s="47"/>
    </row>
    <row r="17" spans="1:7" s="25" customFormat="1" ht="19.5" customHeight="1">
      <c r="A17" s="30" t="s">
        <v>42</v>
      </c>
      <c r="B17" s="36">
        <f t="shared" si="0"/>
        <v>199558312</v>
      </c>
      <c r="C17" s="41">
        <v>39561329</v>
      </c>
      <c r="D17" s="43">
        <v>11455320</v>
      </c>
      <c r="E17" s="43">
        <v>16785532</v>
      </c>
      <c r="F17" s="43">
        <v>245162</v>
      </c>
      <c r="G17" s="48"/>
    </row>
    <row r="18" spans="1:7" s="26" customFormat="1" ht="19.5" customHeight="1">
      <c r="A18" s="30" t="s">
        <v>43</v>
      </c>
      <c r="B18" s="36">
        <f t="shared" si="0"/>
        <v>199681674</v>
      </c>
      <c r="C18" s="41">
        <v>39502038</v>
      </c>
      <c r="D18" s="43">
        <v>11455620</v>
      </c>
      <c r="E18" s="43">
        <v>16787988</v>
      </c>
      <c r="F18" s="43">
        <v>245221</v>
      </c>
      <c r="G18" s="49"/>
    </row>
    <row r="19" spans="1:7" s="26" customFormat="1" ht="19.5" customHeight="1">
      <c r="A19" s="31" t="s">
        <v>26</v>
      </c>
      <c r="B19" s="37">
        <f t="shared" si="0"/>
        <v>199710010</v>
      </c>
      <c r="C19" s="41">
        <v>39419995</v>
      </c>
      <c r="D19" s="43">
        <v>11442471</v>
      </c>
      <c r="E19" s="43">
        <v>16860190</v>
      </c>
      <c r="F19" s="43">
        <v>248117</v>
      </c>
      <c r="G19" s="49">
        <f>SUM(C19:F19)</f>
        <v>67970773</v>
      </c>
    </row>
    <row r="20" spans="1:7" s="4" customFormat="1" ht="19.5" customHeight="1">
      <c r="A20" s="32"/>
      <c r="B20" s="25"/>
      <c r="C20" s="32"/>
      <c r="D20" s="32"/>
      <c r="E20" s="32"/>
      <c r="F20" s="32"/>
      <c r="G20" s="50"/>
    </row>
    <row r="21" spans="1:7" s="25" customFormat="1" ht="18" customHeight="1">
      <c r="A21" s="28" t="s">
        <v>5</v>
      </c>
      <c r="B21" s="12" t="s">
        <v>27</v>
      </c>
      <c r="C21" s="12" t="s">
        <v>47</v>
      </c>
      <c r="D21" s="44" t="s">
        <v>48</v>
      </c>
      <c r="E21" s="12" t="s">
        <v>0</v>
      </c>
      <c r="F21" s="44" t="s">
        <v>52</v>
      </c>
    </row>
    <row r="22" spans="1:7" s="25" customFormat="1" ht="21.75" customHeight="1">
      <c r="A22" s="29" t="s">
        <v>18</v>
      </c>
      <c r="B22" s="38">
        <v>101887050</v>
      </c>
      <c r="C22" s="39">
        <v>0</v>
      </c>
      <c r="D22" s="39">
        <v>570204</v>
      </c>
      <c r="E22" s="39">
        <v>4705807</v>
      </c>
      <c r="F22" s="39">
        <v>22202735</v>
      </c>
    </row>
    <row r="23" spans="1:7" ht="19.5" customHeight="1">
      <c r="A23" s="29" t="s">
        <v>9</v>
      </c>
      <c r="B23" s="39">
        <v>101936667</v>
      </c>
      <c r="C23" s="39">
        <v>0</v>
      </c>
      <c r="D23" s="39">
        <v>568225</v>
      </c>
      <c r="E23" s="39">
        <v>4796194</v>
      </c>
      <c r="F23" s="39">
        <v>22087214</v>
      </c>
    </row>
    <row r="24" spans="1:7" ht="19.5" customHeight="1">
      <c r="A24" s="29" t="s">
        <v>7</v>
      </c>
      <c r="B24" s="39">
        <v>101926699</v>
      </c>
      <c r="C24" s="39">
        <v>0</v>
      </c>
      <c r="D24" s="39">
        <v>562665</v>
      </c>
      <c r="E24" s="39">
        <v>4888872</v>
      </c>
      <c r="F24" s="39">
        <v>22109674</v>
      </c>
    </row>
    <row r="25" spans="1:7" ht="19.5" customHeight="1">
      <c r="A25" s="29" t="s">
        <v>10</v>
      </c>
      <c r="B25" s="39">
        <v>101922865</v>
      </c>
      <c r="C25" s="39">
        <v>0</v>
      </c>
      <c r="D25" s="39">
        <v>603330</v>
      </c>
      <c r="E25" s="39">
        <v>4954243</v>
      </c>
      <c r="F25" s="39">
        <v>22174021</v>
      </c>
    </row>
    <row r="26" spans="1:7" ht="19.5" customHeight="1">
      <c r="A26" s="29" t="s">
        <v>11</v>
      </c>
      <c r="B26" s="39">
        <f>1294638+100598135+30963</f>
        <v>101923736</v>
      </c>
      <c r="C26" s="39">
        <v>0</v>
      </c>
      <c r="D26" s="39">
        <f>123801+477787</f>
        <v>601588</v>
      </c>
      <c r="E26" s="39">
        <f>1426571+3565831</f>
        <v>4992402</v>
      </c>
      <c r="F26" s="39">
        <v>22245457</v>
      </c>
    </row>
    <row r="27" spans="1:7" ht="19.5" customHeight="1">
      <c r="A27" s="29" t="s">
        <v>12</v>
      </c>
      <c r="B27" s="38">
        <v>101835776</v>
      </c>
      <c r="C27" s="39">
        <v>0</v>
      </c>
      <c r="D27" s="39">
        <v>600157</v>
      </c>
      <c r="E27" s="39">
        <v>5238907</v>
      </c>
      <c r="F27" s="39">
        <v>22464869</v>
      </c>
    </row>
    <row r="28" spans="1:7" ht="19.5" customHeight="1">
      <c r="A28" s="29" t="s">
        <v>13</v>
      </c>
      <c r="B28" s="38">
        <v>101846497</v>
      </c>
      <c r="C28" s="39">
        <v>0</v>
      </c>
      <c r="D28" s="39">
        <v>598532</v>
      </c>
      <c r="E28" s="39">
        <v>5340436</v>
      </c>
      <c r="F28" s="39">
        <v>22442233</v>
      </c>
    </row>
    <row r="29" spans="1:7" ht="19.5" customHeight="1">
      <c r="A29" s="29" t="s">
        <v>16</v>
      </c>
      <c r="B29" s="38">
        <v>101819693</v>
      </c>
      <c r="C29" s="39">
        <v>0</v>
      </c>
      <c r="D29" s="39">
        <v>598291</v>
      </c>
      <c r="E29" s="39">
        <v>5451461</v>
      </c>
      <c r="F29" s="39">
        <v>22459788</v>
      </c>
    </row>
    <row r="30" spans="1:7" ht="19.5" customHeight="1">
      <c r="A30" s="29" t="s">
        <v>17</v>
      </c>
      <c r="B30" s="38">
        <v>101881503</v>
      </c>
      <c r="C30" s="39">
        <v>0</v>
      </c>
      <c r="D30" s="39">
        <v>588552</v>
      </c>
      <c r="E30" s="39">
        <v>5617176</v>
      </c>
      <c r="F30" s="39">
        <v>22480825</v>
      </c>
    </row>
    <row r="31" spans="1:7" ht="19.5" customHeight="1">
      <c r="A31" s="29" t="s">
        <v>19</v>
      </c>
      <c r="B31" s="39">
        <v>102182712</v>
      </c>
      <c r="C31" s="39">
        <v>0</v>
      </c>
      <c r="D31" s="39">
        <v>578754</v>
      </c>
      <c r="E31" s="39">
        <v>5768513</v>
      </c>
      <c r="F31" s="39">
        <v>22620599</v>
      </c>
    </row>
    <row r="32" spans="1:7" ht="19.5" customHeight="1">
      <c r="A32" s="29" t="s">
        <v>38</v>
      </c>
      <c r="B32" s="39">
        <v>102072250</v>
      </c>
      <c r="C32" s="39">
        <v>0</v>
      </c>
      <c r="D32" s="39">
        <v>578263</v>
      </c>
      <c r="E32" s="39">
        <v>5870147</v>
      </c>
      <c r="F32" s="39">
        <v>22838821</v>
      </c>
    </row>
    <row r="33" spans="1:7" ht="19.5" customHeight="1">
      <c r="A33" s="29" t="s">
        <v>39</v>
      </c>
      <c r="B33" s="39">
        <v>102097614</v>
      </c>
      <c r="C33" s="39">
        <v>0</v>
      </c>
      <c r="D33" s="39">
        <v>574780</v>
      </c>
      <c r="E33" s="39">
        <v>5967553</v>
      </c>
      <c r="F33" s="39">
        <v>22760146</v>
      </c>
    </row>
    <row r="34" spans="1:7" ht="19.5" customHeight="1">
      <c r="A34" s="29" t="s">
        <v>41</v>
      </c>
      <c r="B34" s="38">
        <v>102093347</v>
      </c>
      <c r="C34" s="39">
        <v>0</v>
      </c>
      <c r="D34" s="39">
        <v>574713</v>
      </c>
      <c r="E34" s="39">
        <v>6015572</v>
      </c>
      <c r="F34" s="39">
        <v>22788020</v>
      </c>
    </row>
    <row r="35" spans="1:7" ht="19.5" customHeight="1">
      <c r="A35" s="30" t="s">
        <v>42</v>
      </c>
      <c r="B35" s="39">
        <v>102132129</v>
      </c>
      <c r="C35" s="39">
        <v>0</v>
      </c>
      <c r="D35" s="39">
        <v>572828</v>
      </c>
      <c r="E35" s="39">
        <v>5999853</v>
      </c>
      <c r="F35" s="39">
        <v>22806159</v>
      </c>
      <c r="G35" s="51"/>
    </row>
    <row r="36" spans="1:7" ht="19.5" customHeight="1">
      <c r="A36" s="30" t="s">
        <v>43</v>
      </c>
      <c r="B36" s="39">
        <v>102005594</v>
      </c>
      <c r="C36" s="39">
        <v>0</v>
      </c>
      <c r="D36" s="39">
        <v>573360</v>
      </c>
      <c r="E36" s="39">
        <v>6160203</v>
      </c>
      <c r="F36" s="39">
        <v>22951650</v>
      </c>
      <c r="G36" s="52"/>
    </row>
    <row r="37" spans="1:7" s="4" customFormat="1" ht="19.5" customHeight="1">
      <c r="A37" s="33" t="s">
        <v>26</v>
      </c>
      <c r="B37" s="40">
        <v>101975336</v>
      </c>
      <c r="C37" s="42">
        <v>0</v>
      </c>
      <c r="D37" s="42">
        <v>572170</v>
      </c>
      <c r="E37" s="42">
        <v>6237729</v>
      </c>
      <c r="F37" s="42">
        <v>22954002</v>
      </c>
      <c r="G37" s="52">
        <f>SUM(B37:F37)</f>
        <v>131739237</v>
      </c>
    </row>
    <row r="38" spans="1:7" s="4" customFormat="1" ht="19.5" customHeight="1">
      <c r="A38" s="34" t="s">
        <v>28</v>
      </c>
      <c r="B38" s="17"/>
      <c r="C38" s="19"/>
      <c r="D38" s="19"/>
      <c r="E38" s="19"/>
      <c r="F38" s="19"/>
      <c r="G38" s="53">
        <f>SUM(G19,G37)</f>
        <v>199710010</v>
      </c>
    </row>
    <row r="39" spans="1:7" s="4" customFormat="1" ht="19.5" customHeight="1">
      <c r="A39" s="35" t="s">
        <v>44</v>
      </c>
      <c r="B39" s="19"/>
      <c r="C39" s="19"/>
      <c r="D39" s="19"/>
      <c r="E39" s="19"/>
      <c r="F39" s="19"/>
      <c r="G39" s="53"/>
    </row>
    <row r="40" spans="1:7" ht="24" customHeight="1"/>
    <row r="41" spans="1:7" ht="18" customHeight="1"/>
  </sheetData>
  <mergeCells count="2">
    <mergeCell ref="A1:F1"/>
    <mergeCell ref="A2:B2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I22"/>
  <sheetViews>
    <sheetView view="pageBreakPreview" zoomScaleNormal="75" zoomScaleSheetLayoutView="100" workbookViewId="0">
      <selection activeCell="G18" sqref="G18"/>
    </sheetView>
  </sheetViews>
  <sheetFormatPr defaultColWidth="8.875" defaultRowHeight="13.5"/>
  <cols>
    <col min="1" max="1" width="23.625" style="2" customWidth="1"/>
    <col min="2" max="2" width="11.625" style="2" bestFit="1" customWidth="1"/>
    <col min="3" max="3" width="10" style="2" customWidth="1"/>
    <col min="4" max="4" width="26" style="2" bestFit="1" customWidth="1"/>
    <col min="5" max="5" width="10" style="1" customWidth="1"/>
    <col min="6" max="6" width="10" style="2" customWidth="1"/>
    <col min="7" max="16384" width="8.875" style="2"/>
  </cols>
  <sheetData>
    <row r="1" spans="1:9" s="3" customFormat="1" ht="45" customHeight="1">
      <c r="A1" s="5" t="s">
        <v>53</v>
      </c>
      <c r="B1" s="5"/>
      <c r="C1" s="5"/>
      <c r="D1" s="5"/>
      <c r="E1" s="5"/>
      <c r="F1" s="5"/>
      <c r="G1" s="3"/>
      <c r="H1" s="3"/>
      <c r="I1" s="3"/>
    </row>
    <row r="2" spans="1:9" s="3" customFormat="1" ht="30" customHeight="1">
      <c r="A2" s="6" t="s">
        <v>54</v>
      </c>
      <c r="B2" s="3"/>
      <c r="C2" s="3"/>
      <c r="D2" s="3"/>
      <c r="E2" s="3"/>
      <c r="F2" s="45" t="s">
        <v>67</v>
      </c>
      <c r="G2" s="3"/>
      <c r="H2" s="3"/>
      <c r="I2" s="45"/>
    </row>
    <row r="3" spans="1:9" ht="60" customHeight="1">
      <c r="A3" s="55" t="s">
        <v>55</v>
      </c>
      <c r="B3" s="12" t="s">
        <v>59</v>
      </c>
      <c r="C3" s="62" t="s">
        <v>6</v>
      </c>
      <c r="D3" s="65" t="s">
        <v>35</v>
      </c>
      <c r="E3" s="7" t="s">
        <v>66</v>
      </c>
      <c r="F3" s="74" t="s">
        <v>68</v>
      </c>
    </row>
    <row r="4" spans="1:9" ht="39" customHeight="1">
      <c r="A4" s="56" t="s">
        <v>56</v>
      </c>
      <c r="B4" s="59">
        <f>SUM(E4:E14)</f>
        <v>1304.0999999999999</v>
      </c>
      <c r="C4" s="63">
        <f>B4/B16*100</f>
        <v>12.863483921878082</v>
      </c>
      <c r="D4" s="66" t="s">
        <v>60</v>
      </c>
      <c r="E4" s="71">
        <v>88.7</v>
      </c>
      <c r="F4" s="75">
        <f>E4/B4*100</f>
        <v>6.8016256422053525</v>
      </c>
      <c r="G4" s="81"/>
    </row>
    <row r="5" spans="1:9" ht="39" customHeight="1">
      <c r="A5" s="56"/>
      <c r="B5" s="59"/>
      <c r="C5" s="63"/>
      <c r="D5" s="66" t="s">
        <v>62</v>
      </c>
      <c r="E5" s="71">
        <v>224.4</v>
      </c>
      <c r="F5" s="76">
        <f>E5/B4*100</f>
        <v>17.207269381182428</v>
      </c>
      <c r="G5" s="81"/>
    </row>
    <row r="6" spans="1:9" ht="39" customHeight="1">
      <c r="A6" s="56"/>
      <c r="B6" s="59"/>
      <c r="C6" s="63"/>
      <c r="D6" s="66" t="s">
        <v>45</v>
      </c>
      <c r="E6" s="71">
        <v>12</v>
      </c>
      <c r="F6" s="76">
        <f>E6/B4*100</f>
        <v>0.92017483321831151</v>
      </c>
      <c r="G6" s="81"/>
    </row>
    <row r="7" spans="1:9" ht="39" customHeight="1">
      <c r="A7" s="56"/>
      <c r="B7" s="59"/>
      <c r="C7" s="63"/>
      <c r="D7" s="66" t="s">
        <v>15</v>
      </c>
      <c r="E7" s="71">
        <v>240.9</v>
      </c>
      <c r="F7" s="76">
        <f>E7/B4*100</f>
        <v>18.472509776857603</v>
      </c>
      <c r="G7" s="81"/>
    </row>
    <row r="8" spans="1:9" ht="39" customHeight="1">
      <c r="A8" s="56"/>
      <c r="B8" s="59"/>
      <c r="C8" s="63"/>
      <c r="D8" s="66" t="s">
        <v>14</v>
      </c>
      <c r="E8" s="71">
        <v>2.9</v>
      </c>
      <c r="F8" s="76">
        <f>E8/B4*100</f>
        <v>0.22237558469442531</v>
      </c>
      <c r="G8" s="81"/>
    </row>
    <row r="9" spans="1:9" ht="39" customHeight="1">
      <c r="A9" s="56"/>
      <c r="B9" s="59"/>
      <c r="C9" s="63"/>
      <c r="D9" s="66" t="s">
        <v>57</v>
      </c>
      <c r="E9" s="71">
        <v>44.2</v>
      </c>
      <c r="F9" s="76">
        <f>E9/B4*100</f>
        <v>3.3893106356874481</v>
      </c>
      <c r="G9" s="81"/>
    </row>
    <row r="10" spans="1:9" ht="39" customHeight="1">
      <c r="A10" s="56"/>
      <c r="B10" s="59"/>
      <c r="C10" s="63"/>
      <c r="D10" s="66" t="s">
        <v>61</v>
      </c>
      <c r="E10" s="71">
        <v>55.9</v>
      </c>
      <c r="F10" s="76">
        <f>E10/B4*100</f>
        <v>4.286481098075301</v>
      </c>
      <c r="G10" s="81"/>
    </row>
    <row r="11" spans="1:9" ht="39" customHeight="1">
      <c r="A11" s="56"/>
      <c r="B11" s="59"/>
      <c r="C11" s="63"/>
      <c r="D11" s="66" t="s">
        <v>63</v>
      </c>
      <c r="E11" s="71">
        <v>36.4</v>
      </c>
      <c r="F11" s="76">
        <f>E11/B4*100</f>
        <v>2.7911969940955452</v>
      </c>
      <c r="G11" s="81"/>
    </row>
    <row r="12" spans="1:9" ht="39" customHeight="1">
      <c r="A12" s="56"/>
      <c r="B12" s="59"/>
      <c r="C12" s="63"/>
      <c r="D12" s="66" t="s">
        <v>32</v>
      </c>
      <c r="E12" s="71">
        <v>77.099999999999994</v>
      </c>
      <c r="F12" s="76">
        <f>E12/B4*100</f>
        <v>5.9121233034276512</v>
      </c>
      <c r="G12" s="81"/>
    </row>
    <row r="13" spans="1:9" ht="39" customHeight="1">
      <c r="A13" s="56"/>
      <c r="B13" s="59"/>
      <c r="C13" s="63"/>
      <c r="D13" s="66" t="s">
        <v>64</v>
      </c>
      <c r="E13" s="71">
        <v>137.80000000000001</v>
      </c>
      <c r="F13" s="76">
        <f>E13/B4*100</f>
        <v>10.566674334790278</v>
      </c>
      <c r="G13" s="81"/>
      <c r="H13" s="82"/>
    </row>
    <row r="14" spans="1:9" ht="39" customHeight="1">
      <c r="A14" s="56"/>
      <c r="B14" s="59"/>
      <c r="C14" s="63"/>
      <c r="D14" s="67" t="s">
        <v>65</v>
      </c>
      <c r="E14" s="71">
        <v>383.8</v>
      </c>
      <c r="F14" s="77">
        <f>E14/B4*100</f>
        <v>29.430258415765664</v>
      </c>
      <c r="G14" s="81"/>
    </row>
    <row r="15" spans="1:9" ht="39" customHeight="1">
      <c r="A15" s="57" t="s">
        <v>51</v>
      </c>
      <c r="B15" s="59">
        <v>8833.9</v>
      </c>
      <c r="C15" s="63">
        <f>B15/B16*100</f>
        <v>87.136516078121915</v>
      </c>
      <c r="D15" s="68"/>
      <c r="E15" s="72"/>
      <c r="F15" s="78"/>
    </row>
    <row r="16" spans="1:9" ht="39" customHeight="1">
      <c r="A16" s="58" t="s">
        <v>58</v>
      </c>
      <c r="B16" s="60">
        <v>10138</v>
      </c>
      <c r="C16" s="64">
        <v>100</v>
      </c>
      <c r="D16" s="69"/>
      <c r="E16" s="73"/>
      <c r="F16" s="79"/>
    </row>
    <row r="17" spans="1:6" ht="24" customHeight="1">
      <c r="A17" s="35" t="s">
        <v>40</v>
      </c>
      <c r="B17" s="61"/>
      <c r="C17" s="61"/>
      <c r="D17" s="70"/>
      <c r="E17" s="71"/>
      <c r="F17" s="80"/>
    </row>
    <row r="18" spans="1:6" ht="20.25" customHeight="1">
      <c r="B18" s="61"/>
      <c r="C18" s="61"/>
      <c r="D18" s="70"/>
      <c r="E18" s="71"/>
      <c r="F18" s="80"/>
    </row>
    <row r="19" spans="1:6" ht="20.25" customHeight="1">
      <c r="B19" s="61"/>
      <c r="C19" s="61"/>
      <c r="D19" s="70"/>
      <c r="E19" s="71"/>
      <c r="F19" s="80"/>
    </row>
    <row r="20" spans="1:6" ht="20.25" customHeight="1">
      <c r="B20" s="61"/>
      <c r="C20" s="61"/>
      <c r="D20" s="70"/>
      <c r="E20" s="71"/>
      <c r="F20" s="80"/>
    </row>
    <row r="21" spans="1:6" ht="20.25" customHeight="1">
      <c r="B21" s="61"/>
      <c r="C21" s="61"/>
      <c r="D21" s="70"/>
      <c r="E21" s="71"/>
      <c r="F21" s="80"/>
    </row>
    <row r="22" spans="1:6" ht="20.25" customHeight="1">
      <c r="B22" s="61"/>
      <c r="C22" s="61"/>
      <c r="D22" s="70"/>
      <c r="E22" s="71"/>
      <c r="F22" s="80"/>
    </row>
  </sheetData>
  <mergeCells count="4">
    <mergeCell ref="A1:F1"/>
    <mergeCell ref="A4:A14"/>
    <mergeCell ref="B4:B14"/>
    <mergeCell ref="C4:C14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fitToWidth="1" fitToHeight="1" orientation="portrait" usePrinterDefaults="1" r:id="rId1"/>
  <rowBreaks count="1" manualBreakCount="1">
    <brk id="17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土地評価額</vt:lpstr>
      <vt:lpstr>地目別面積</vt:lpstr>
      <vt:lpstr>都市計画用地地域の状況</vt:lpstr>
    </vt:vector>
  </TitlesOfParts>
  <Company>Dynabook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inf21-u07</dc:creator>
  <cp:lastModifiedBy>inf21-u07</cp:lastModifiedBy>
  <dcterms:created xsi:type="dcterms:W3CDTF">2026-06-23T00:22:34Z</dcterms:created>
  <dcterms:modified xsi:type="dcterms:W3CDTF">2026-06-23T00:22:34Z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2026-06-23T00:22:34Z</vt:filetime>
  </property>
</Properties>
</file>