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anan.local\DocAnan_iPublic$\07産業部\３商工戦略課\◆課員への文書移動用フォルダ◆\01 山田\阿南市統計データ\"/>
    </mc:Choice>
  </mc:AlternateContent>
  <xr:revisionPtr revIDLastSave="0" documentId="13_ncr:1_{320307B4-D780-42C0-A922-862176DFCA35}" xr6:coauthVersionLast="47" xr6:coauthVersionMax="47" xr10:uidLastSave="{00000000-0000-0000-0000-000000000000}"/>
  <bookViews>
    <workbookView xWindow="-120" yWindow="-120" windowWidth="20730" windowHeight="11040" tabRatio="824" firstSheet="2" activeTab="2" xr2:uid="{00000000-000D-0000-FFFF-FFFF00000000}"/>
  </bookViews>
  <sheets>
    <sheet name="7" sheetId="6" state="veryHidden" r:id="rId1"/>
    <sheet name="8-1" sheetId="7" state="hidden" r:id="rId2"/>
    <sheet name="人口動態" sheetId="80" r:id="rId3"/>
    <sheet name="世帯数と人口の推移" sheetId="81" r:id="rId4"/>
    <sheet name="地区別世帯数と人口の推移" sheetId="71" r:id="rId5"/>
    <sheet name="地区別世帯数と人口の推移⑵" sheetId="72" r:id="rId6"/>
    <sheet name="地区別世帯数と人口の推移⑶" sheetId="73" r:id="rId7"/>
    <sheet name="町別世帯数と人口" sheetId="82" r:id="rId8"/>
    <sheet name="県内移動状況" sheetId="83" r:id="rId9"/>
    <sheet name="県外移動状況" sheetId="84" r:id="rId10"/>
    <sheet name="年齢別転入・転出状況・年度別移住実績・年代別・年代別移住実績" sheetId="85" r:id="rId11"/>
    <sheet name="国勢調査による地区別人口の推移" sheetId="22" r:id="rId12"/>
    <sheet name="地区別世帯数と人口・常住・従業・通学地人口・国・県・市人口推移" sheetId="23" r:id="rId13"/>
    <sheet name="国勢調査の年齢別人口" sheetId="24" r:id="rId14"/>
    <sheet name="国勢調査の年齢階層別人口（5歳階級）" sheetId="25" r:id="rId15"/>
    <sheet name="世帯の家族類型" sheetId="26" r:id="rId16"/>
  </sheets>
  <definedNames>
    <definedName name="_xlnm._FilterDatabase" localSheetId="2" hidden="1">#REF!</definedName>
    <definedName name="_xlnm.Print_Area" localSheetId="0">'7'!$A$1:$J$27</definedName>
    <definedName name="_xlnm.Print_Area" localSheetId="1">'8-1'!$A$1:$V$24</definedName>
    <definedName name="_xlnm.Print_Area" localSheetId="9">県外移動状況!$A$1:$K$54</definedName>
    <definedName name="_xlnm.Print_Area" localSheetId="8">県内移動状況!$A$1:$L$30</definedName>
    <definedName name="_xlnm.Print_Area" localSheetId="11">国勢調査による地区別人口の推移!$A$1:$R$20</definedName>
    <definedName name="_xlnm.Print_Area" localSheetId="14">'国勢調査の年齢階層別人口（5歳階級）'!$A$1:$Y$15</definedName>
    <definedName name="_xlnm.Print_Area" localSheetId="13">国勢調査の年齢別人口!$A$1:$T$35</definedName>
    <definedName name="_xlnm.Print_Area" localSheetId="2">人口動態!$A$1:$O$31</definedName>
    <definedName name="_xlnm.Print_Area" localSheetId="15">世帯の家族類型!$A$1:$M$36</definedName>
    <definedName name="_xlnm.Print_Area" localSheetId="3">世帯数と人口の推移!$A$1:$J$26</definedName>
    <definedName name="_xlnm.Print_Area" localSheetId="12">地区別世帯数と人口・常住・従業・通学地人口・国・県・市人口推移!$A$1:$P$37</definedName>
    <definedName name="_xlnm.Print_Area" localSheetId="4">地区別世帯数と人口の推移!$A$1:$V$23</definedName>
    <definedName name="_xlnm.Print_Area" localSheetId="5">地区別世帯数と人口の推移⑵!$A$1:$V$23</definedName>
    <definedName name="_xlnm.Print_Area" localSheetId="6">地区別世帯数と人口の推移⑶!$A$1:$V$23</definedName>
    <definedName name="_xlnm.Print_Area" localSheetId="7">町別世帯数と人口!$A$1:$L$45</definedName>
    <definedName name="_xlnm.Print_Area" localSheetId="10">年齢別転入・転出状況・年度別移住実績・年代別・年代別移住実績!$A$1:$K$42</definedName>
    <definedName name="Z_49BF0136_552B_4F71_8242_59A590B937D4_.wvu.PrintArea" localSheetId="0" hidden="1">'7'!$A$1:$J$27</definedName>
    <definedName name="Z_49BF0136_552B_4F71_8242_59A590B937D4_.wvu.PrintArea" localSheetId="1" hidden="1">'8-1'!$A$1:$V$24</definedName>
    <definedName name="Z_49BF0136_552B_4F71_8242_59A590B937D4_.wvu.PrintArea" localSheetId="8" hidden="1">県内移動状況!$A$1:$J$30</definedName>
    <definedName name="Z_49BF0136_552B_4F71_8242_59A590B937D4_.wvu.PrintArea" localSheetId="14" hidden="1">'国勢調査の年齢階層別人口（5歳階級）'!$A$1:$Y$17</definedName>
    <definedName name="Z_49BF0136_552B_4F71_8242_59A590B937D4_.wvu.PrintArea" localSheetId="13" hidden="1">国勢調査の年齢別人口!$A$1:$T$35</definedName>
    <definedName name="Z_49BF0136_552B_4F71_8242_59A590B937D4_.wvu.PrintArea" localSheetId="15" hidden="1">世帯の家族類型!$A$1:$M$37</definedName>
    <definedName name="Z_49BF0136_552B_4F71_8242_59A590B937D4_.wvu.PrintArea" localSheetId="3" hidden="1">世帯数と人口の推移!$A$1:$J$26</definedName>
    <definedName name="Z_49BF0136_552B_4F71_8242_59A590B937D4_.wvu.PrintArea" localSheetId="4" hidden="1">地区別世帯数と人口の推移!$A$1:$V$24</definedName>
    <definedName name="Z_49BF0136_552B_4F71_8242_59A590B937D4_.wvu.PrintArea" localSheetId="5" hidden="1">地区別世帯数と人口の推移⑵!$A$1:$V$24</definedName>
    <definedName name="Z_49BF0136_552B_4F71_8242_59A590B937D4_.wvu.PrintArea" localSheetId="6" hidden="1">地区別世帯数と人口の推移⑶!$A$1:$V$24</definedName>
    <definedName name="Z_49BF0136_552B_4F71_8242_59A590B937D4_.wvu.PrintArea" localSheetId="7" hidden="1">町別世帯数と人口!$A$1:$L$45</definedName>
    <definedName name="Z_49BF0136_552B_4F71_8242_59A590B937D4_.wvu.PrintArea" localSheetId="10" hidden="1">年齢別転入・転出状況・年度別移住実績・年代別・年代別移住実績!$A$1:$K$45</definedName>
  </definedNames>
  <calcPr calcId="191029"/>
  <customWorkbookViews>
    <customWorkbookView name="FJ-USER - 個人用ビュー" guid="{49BF0136-552B-4F71-8242-59A590B937D4}" personalView="1" xWindow="-2" yWindow="49" windowWidth="1343" windowHeight="438" tabRatio="908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26" l="1"/>
  <c r="L27" i="26"/>
  <c r="K27" i="26"/>
  <c r="J27" i="26"/>
  <c r="I27" i="26"/>
  <c r="H27" i="26"/>
  <c r="G27" i="26"/>
  <c r="F27" i="26"/>
  <c r="E27" i="26"/>
  <c r="D27" i="26"/>
  <c r="C27" i="26"/>
  <c r="J17" i="26"/>
  <c r="E17" i="26"/>
  <c r="D17" i="26"/>
  <c r="N17" i="26" s="1"/>
  <c r="J16" i="26"/>
  <c r="E16" i="26"/>
  <c r="D16" i="26"/>
  <c r="N16" i="26" s="1"/>
  <c r="C16" i="26"/>
  <c r="O16" i="26" s="1"/>
  <c r="J15" i="26"/>
  <c r="E15" i="26"/>
  <c r="D15" i="26"/>
  <c r="N15" i="26" s="1"/>
  <c r="J14" i="26"/>
  <c r="E14" i="26"/>
  <c r="D14" i="26"/>
  <c r="N14" i="26" s="1"/>
  <c r="C14" i="26"/>
  <c r="O14" i="26" s="1"/>
  <c r="J13" i="26"/>
  <c r="E13" i="26"/>
  <c r="D13" i="26"/>
  <c r="N13" i="26" s="1"/>
  <c r="J12" i="26"/>
  <c r="E12" i="26"/>
  <c r="D12" i="26"/>
  <c r="N12" i="26" s="1"/>
  <c r="C12" i="26"/>
  <c r="O12" i="26" s="1"/>
  <c r="J11" i="26"/>
  <c r="E11" i="26"/>
  <c r="D11" i="26"/>
  <c r="N11" i="26" s="1"/>
  <c r="M10" i="26"/>
  <c r="L10" i="26"/>
  <c r="K10" i="26"/>
  <c r="J10" i="26"/>
  <c r="I10" i="26"/>
  <c r="H10" i="26"/>
  <c r="G10" i="26"/>
  <c r="F10" i="26"/>
  <c r="C10" i="26"/>
  <c r="J9" i="26"/>
  <c r="E9" i="26"/>
  <c r="E10" i="26" s="1"/>
  <c r="D9" i="26"/>
  <c r="D10" i="26" s="1"/>
  <c r="N8" i="26"/>
  <c r="O8" i="26" s="1"/>
  <c r="J8" i="26"/>
  <c r="E8" i="26"/>
  <c r="D8" i="26"/>
  <c r="W14" i="25"/>
  <c r="V14" i="25"/>
  <c r="U14" i="25"/>
  <c r="T14" i="25"/>
  <c r="T12" i="25" s="1"/>
  <c r="S14" i="25"/>
  <c r="R14" i="25"/>
  <c r="Q14" i="25"/>
  <c r="P14" i="25"/>
  <c r="O14" i="25"/>
  <c r="C14" i="25" s="1"/>
  <c r="N14" i="25"/>
  <c r="M14" i="25"/>
  <c r="L14" i="25"/>
  <c r="K14" i="25"/>
  <c r="J14" i="25"/>
  <c r="I14" i="25"/>
  <c r="H14" i="25"/>
  <c r="H12" i="25" s="1"/>
  <c r="G14" i="25"/>
  <c r="F14" i="25"/>
  <c r="E14" i="25"/>
  <c r="D14" i="25"/>
  <c r="W13" i="25"/>
  <c r="V13" i="25"/>
  <c r="U13" i="25"/>
  <c r="T13" i="25"/>
  <c r="S13" i="25"/>
  <c r="S12" i="25" s="1"/>
  <c r="R13" i="25"/>
  <c r="R12" i="25" s="1"/>
  <c r="Q13" i="25"/>
  <c r="Q12" i="25" s="1"/>
  <c r="P13" i="25"/>
  <c r="P12" i="25" s="1"/>
  <c r="O13" i="25"/>
  <c r="O12" i="25" s="1"/>
  <c r="N13" i="25"/>
  <c r="N12" i="25" s="1"/>
  <c r="M13" i="25"/>
  <c r="M12" i="25" s="1"/>
  <c r="L13" i="25"/>
  <c r="C13" i="25" s="1"/>
  <c r="K13" i="25"/>
  <c r="J13" i="25"/>
  <c r="I13" i="25"/>
  <c r="H13" i="25"/>
  <c r="G13" i="25"/>
  <c r="G12" i="25" s="1"/>
  <c r="F13" i="25"/>
  <c r="F12" i="25" s="1"/>
  <c r="E13" i="25"/>
  <c r="E12" i="25" s="1"/>
  <c r="D13" i="25"/>
  <c r="D12" i="25" s="1"/>
  <c r="W12" i="25"/>
  <c r="V12" i="25"/>
  <c r="U12" i="25"/>
  <c r="K12" i="25"/>
  <c r="J12" i="25"/>
  <c r="I12" i="25"/>
  <c r="C11" i="25"/>
  <c r="C10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C9" i="25" s="1"/>
  <c r="G9" i="25"/>
  <c r="F9" i="25"/>
  <c r="E9" i="25"/>
  <c r="D9" i="25"/>
  <c r="N33" i="24"/>
  <c r="J33" i="24"/>
  <c r="F33" i="24"/>
  <c r="B33" i="24"/>
  <c r="N32" i="24"/>
  <c r="J32" i="24"/>
  <c r="F32" i="24"/>
  <c r="B32" i="24"/>
  <c r="N31" i="24"/>
  <c r="J31" i="24"/>
  <c r="F31" i="24"/>
  <c r="B31" i="24"/>
  <c r="N30" i="24"/>
  <c r="J30" i="24"/>
  <c r="F30" i="24"/>
  <c r="B30" i="24"/>
  <c r="N29" i="24"/>
  <c r="J29" i="24"/>
  <c r="F29" i="24"/>
  <c r="B29" i="24"/>
  <c r="P28" i="24"/>
  <c r="O28" i="24"/>
  <c r="N28" i="24" s="1"/>
  <c r="L28" i="24"/>
  <c r="T11" i="24" s="1"/>
  <c r="K28" i="24"/>
  <c r="S11" i="24" s="1"/>
  <c r="J28" i="24"/>
  <c r="H28" i="24"/>
  <c r="G28" i="24"/>
  <c r="F28" i="24"/>
  <c r="D28" i="24"/>
  <c r="C28" i="24"/>
  <c r="B28" i="24" s="1"/>
  <c r="N27" i="24"/>
  <c r="J27" i="24"/>
  <c r="F27" i="24"/>
  <c r="B27" i="24"/>
  <c r="N26" i="24"/>
  <c r="J26" i="24"/>
  <c r="F26" i="24"/>
  <c r="B26" i="24"/>
  <c r="N25" i="24"/>
  <c r="J25" i="24"/>
  <c r="F25" i="24"/>
  <c r="B25" i="24"/>
  <c r="N24" i="24"/>
  <c r="J24" i="24"/>
  <c r="F24" i="24"/>
  <c r="B24" i="24"/>
  <c r="N23" i="24"/>
  <c r="J23" i="24"/>
  <c r="F23" i="24"/>
  <c r="B23" i="24"/>
  <c r="P22" i="24"/>
  <c r="O22" i="24"/>
  <c r="N22" i="24"/>
  <c r="L22" i="24"/>
  <c r="K22" i="24"/>
  <c r="J22" i="24"/>
  <c r="H22" i="24"/>
  <c r="G22" i="24"/>
  <c r="F22" i="24" s="1"/>
  <c r="D22" i="24"/>
  <c r="C22" i="24"/>
  <c r="B22" i="24"/>
  <c r="N21" i="24"/>
  <c r="J21" i="24"/>
  <c r="F21" i="24"/>
  <c r="B21" i="24"/>
  <c r="N20" i="24"/>
  <c r="J20" i="24"/>
  <c r="F20" i="24"/>
  <c r="B20" i="24"/>
  <c r="N19" i="24"/>
  <c r="J19" i="24"/>
  <c r="F19" i="24"/>
  <c r="B19" i="24"/>
  <c r="N18" i="24"/>
  <c r="J18" i="24"/>
  <c r="F18" i="24"/>
  <c r="B18" i="24"/>
  <c r="N17" i="24"/>
  <c r="J17" i="24"/>
  <c r="F17" i="24"/>
  <c r="B17" i="24"/>
  <c r="P16" i="24"/>
  <c r="N16" i="24" s="1"/>
  <c r="O16" i="24"/>
  <c r="L16" i="24"/>
  <c r="K16" i="24"/>
  <c r="J16" i="24"/>
  <c r="H16" i="24"/>
  <c r="G16" i="24"/>
  <c r="F16" i="24"/>
  <c r="D16" i="24"/>
  <c r="C16" i="24"/>
  <c r="B16" i="24"/>
  <c r="N15" i="24"/>
  <c r="J15" i="24"/>
  <c r="F15" i="24"/>
  <c r="B15" i="24"/>
  <c r="N14" i="24"/>
  <c r="J14" i="24"/>
  <c r="F14" i="24"/>
  <c r="B14" i="24"/>
  <c r="S13" i="24"/>
  <c r="N13" i="24"/>
  <c r="J13" i="24"/>
  <c r="F13" i="24"/>
  <c r="B13" i="24"/>
  <c r="N12" i="24"/>
  <c r="J12" i="24"/>
  <c r="F12" i="24"/>
  <c r="B12" i="24"/>
  <c r="N11" i="24"/>
  <c r="J11" i="24"/>
  <c r="F11" i="24"/>
  <c r="B11" i="24"/>
  <c r="P10" i="24"/>
  <c r="T12" i="24" s="1"/>
  <c r="O10" i="24"/>
  <c r="N10" i="24" s="1"/>
  <c r="L10" i="24"/>
  <c r="K10" i="24"/>
  <c r="J10" i="24" s="1"/>
  <c r="H10" i="24"/>
  <c r="G10" i="24"/>
  <c r="F10" i="24"/>
  <c r="D10" i="24"/>
  <c r="C10" i="24"/>
  <c r="S8" i="24" s="1"/>
  <c r="B10" i="24"/>
  <c r="T9" i="24"/>
  <c r="S9" i="24"/>
  <c r="R9" i="24" s="1"/>
  <c r="N9" i="24"/>
  <c r="J9" i="24"/>
  <c r="F9" i="24"/>
  <c r="B9" i="24"/>
  <c r="N8" i="24"/>
  <c r="J8" i="24"/>
  <c r="F8" i="24"/>
  <c r="B8" i="24"/>
  <c r="N7" i="24"/>
  <c r="J7" i="24"/>
  <c r="F7" i="24"/>
  <c r="B7" i="24"/>
  <c r="N6" i="24"/>
  <c r="J6" i="24"/>
  <c r="F6" i="24"/>
  <c r="B6" i="24"/>
  <c r="R5" i="24"/>
  <c r="N5" i="24"/>
  <c r="J5" i="24"/>
  <c r="F5" i="24"/>
  <c r="B5" i="24"/>
  <c r="R4" i="24"/>
  <c r="P4" i="24"/>
  <c r="O4" i="24"/>
  <c r="N4" i="24"/>
  <c r="L4" i="24"/>
  <c r="K4" i="24"/>
  <c r="J4" i="24"/>
  <c r="H4" i="24"/>
  <c r="G4" i="24"/>
  <c r="F4" i="24"/>
  <c r="D4" i="24"/>
  <c r="B4" i="24" s="1"/>
  <c r="C4" i="24"/>
  <c r="P35" i="23"/>
  <c r="N35" i="23"/>
  <c r="L35" i="23"/>
  <c r="P34" i="23"/>
  <c r="N34" i="23"/>
  <c r="L34" i="23"/>
  <c r="P33" i="23"/>
  <c r="N33" i="23"/>
  <c r="L33" i="23"/>
  <c r="P32" i="23"/>
  <c r="N32" i="23"/>
  <c r="L32" i="23"/>
  <c r="P31" i="23"/>
  <c r="N31" i="23"/>
  <c r="L31" i="23"/>
  <c r="P30" i="23"/>
  <c r="N30" i="23"/>
  <c r="L30" i="23"/>
  <c r="P20" i="23"/>
  <c r="M20" i="23"/>
  <c r="G20" i="23"/>
  <c r="H20" i="23" s="1"/>
  <c r="E20" i="23"/>
  <c r="P19" i="23"/>
  <c r="M19" i="23"/>
  <c r="G19" i="23"/>
  <c r="H19" i="23" s="1"/>
  <c r="E19" i="23"/>
  <c r="P18" i="23"/>
  <c r="M18" i="23"/>
  <c r="G18" i="23"/>
  <c r="H18" i="23" s="1"/>
  <c r="E18" i="23"/>
  <c r="P17" i="23"/>
  <c r="M17" i="23"/>
  <c r="G17" i="23"/>
  <c r="H17" i="23" s="1"/>
  <c r="E17" i="23"/>
  <c r="P16" i="23"/>
  <c r="M16" i="23"/>
  <c r="G16" i="23"/>
  <c r="H16" i="23" s="1"/>
  <c r="E16" i="23"/>
  <c r="P15" i="23"/>
  <c r="M15" i="23"/>
  <c r="H15" i="23"/>
  <c r="G15" i="23"/>
  <c r="E15" i="23"/>
  <c r="P14" i="23"/>
  <c r="M14" i="23"/>
  <c r="H14" i="23"/>
  <c r="G14" i="23"/>
  <c r="E14" i="23"/>
  <c r="P13" i="23"/>
  <c r="M13" i="23"/>
  <c r="G13" i="23"/>
  <c r="H13" i="23" s="1"/>
  <c r="E13" i="23"/>
  <c r="P12" i="23"/>
  <c r="M12" i="23"/>
  <c r="H12" i="23"/>
  <c r="G12" i="23"/>
  <c r="E12" i="23"/>
  <c r="P11" i="23"/>
  <c r="M11" i="23"/>
  <c r="G11" i="23"/>
  <c r="H11" i="23" s="1"/>
  <c r="E11" i="23"/>
  <c r="P10" i="23"/>
  <c r="M10" i="23"/>
  <c r="G10" i="23"/>
  <c r="H10" i="23" s="1"/>
  <c r="E10" i="23"/>
  <c r="P9" i="23"/>
  <c r="M9" i="23"/>
  <c r="G9" i="23"/>
  <c r="H9" i="23" s="1"/>
  <c r="E9" i="23"/>
  <c r="P8" i="23"/>
  <c r="M8" i="23"/>
  <c r="G8" i="23"/>
  <c r="H8" i="23" s="1"/>
  <c r="E8" i="23"/>
  <c r="P7" i="23"/>
  <c r="M7" i="23"/>
  <c r="G7" i="23"/>
  <c r="G5" i="23" s="1"/>
  <c r="H5" i="23" s="1"/>
  <c r="E7" i="23"/>
  <c r="O5" i="23"/>
  <c r="P5" i="23" s="1"/>
  <c r="N5" i="23"/>
  <c r="L5" i="23"/>
  <c r="M5" i="23" s="1"/>
  <c r="K5" i="23"/>
  <c r="F5" i="23"/>
  <c r="D5" i="23"/>
  <c r="E5" i="23" s="1"/>
  <c r="B5" i="23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K5" i="85"/>
  <c r="J5" i="85"/>
  <c r="I5" i="85"/>
  <c r="H5" i="85"/>
  <c r="G5" i="85"/>
  <c r="F5" i="85"/>
  <c r="E5" i="85"/>
  <c r="D5" i="85"/>
  <c r="C5" i="85"/>
  <c r="B5" i="85"/>
  <c r="K5" i="84"/>
  <c r="J5" i="84"/>
  <c r="F5" i="84"/>
  <c r="E5" i="84"/>
  <c r="L5" i="83"/>
  <c r="K5" i="83"/>
  <c r="G5" i="83"/>
  <c r="F5" i="83"/>
  <c r="F44" i="82"/>
  <c r="F43" i="82"/>
  <c r="F42" i="82"/>
  <c r="F41" i="82"/>
  <c r="F40" i="82"/>
  <c r="F39" i="82"/>
  <c r="F38" i="82"/>
  <c r="F37" i="82"/>
  <c r="F36" i="82"/>
  <c r="F35" i="82"/>
  <c r="E34" i="82"/>
  <c r="D34" i="82"/>
  <c r="F34" i="82" s="1"/>
  <c r="C34" i="82"/>
  <c r="F33" i="82"/>
  <c r="F32" i="82"/>
  <c r="F31" i="82"/>
  <c r="L30" i="82"/>
  <c r="E30" i="82"/>
  <c r="F30" i="82" s="1"/>
  <c r="D30" i="82"/>
  <c r="C30" i="82"/>
  <c r="K29" i="82"/>
  <c r="J29" i="82"/>
  <c r="L29" i="82" s="1"/>
  <c r="I29" i="82"/>
  <c r="F29" i="82"/>
  <c r="L28" i="82"/>
  <c r="E28" i="82"/>
  <c r="D28" i="82"/>
  <c r="F28" i="82" s="1"/>
  <c r="C28" i="82"/>
  <c r="C5" i="82" s="1"/>
  <c r="L27" i="82"/>
  <c r="K27" i="82"/>
  <c r="J27" i="82"/>
  <c r="I27" i="82"/>
  <c r="F27" i="82"/>
  <c r="L26" i="82"/>
  <c r="F26" i="82"/>
  <c r="K25" i="82"/>
  <c r="J25" i="82"/>
  <c r="L25" i="82" s="1"/>
  <c r="I25" i="82"/>
  <c r="F25" i="82"/>
  <c r="L24" i="82"/>
  <c r="F24" i="82"/>
  <c r="E24" i="82"/>
  <c r="D24" i="82"/>
  <c r="C24" i="82"/>
  <c r="L23" i="82"/>
  <c r="K23" i="82"/>
  <c r="J23" i="82"/>
  <c r="I23" i="82"/>
  <c r="F23" i="82"/>
  <c r="L22" i="82"/>
  <c r="F22" i="82"/>
  <c r="E22" i="82"/>
  <c r="D22" i="82"/>
  <c r="C22" i="82"/>
  <c r="L21" i="82"/>
  <c r="F21" i="82"/>
  <c r="K20" i="82"/>
  <c r="J20" i="82"/>
  <c r="L20" i="82" s="1"/>
  <c r="I20" i="82"/>
  <c r="F20" i="82"/>
  <c r="L19" i="82"/>
  <c r="F19" i="82"/>
  <c r="L18" i="82"/>
  <c r="K18" i="82"/>
  <c r="J18" i="82"/>
  <c r="I18" i="82"/>
  <c r="F18" i="82"/>
  <c r="L17" i="82"/>
  <c r="F17" i="82"/>
  <c r="K16" i="82"/>
  <c r="J16" i="82"/>
  <c r="L16" i="82" s="1"/>
  <c r="I16" i="82"/>
  <c r="F16" i="82"/>
  <c r="L15" i="82"/>
  <c r="F15" i="82"/>
  <c r="L14" i="82"/>
  <c r="F14" i="82"/>
  <c r="L13" i="82"/>
  <c r="F13" i="82"/>
  <c r="L12" i="82"/>
  <c r="F12" i="82"/>
  <c r="L11" i="82"/>
  <c r="F11" i="82"/>
  <c r="K10" i="82"/>
  <c r="L10" i="82" s="1"/>
  <c r="J10" i="82"/>
  <c r="I10" i="82"/>
  <c r="F10" i="82"/>
  <c r="L9" i="82"/>
  <c r="F9" i="82"/>
  <c r="L8" i="82"/>
  <c r="F8" i="82"/>
  <c r="L7" i="82"/>
  <c r="F7" i="82"/>
  <c r="L6" i="82"/>
  <c r="E6" i="82"/>
  <c r="E5" i="82" s="1"/>
  <c r="D6" i="82"/>
  <c r="C6" i="82"/>
  <c r="K5" i="82"/>
  <c r="J5" i="82"/>
  <c r="L5" i="82" s="1"/>
  <c r="I5" i="82"/>
  <c r="T26" i="73"/>
  <c r="S26" i="73"/>
  <c r="R26" i="73"/>
  <c r="U22" i="73"/>
  <c r="Q22" i="73"/>
  <c r="M22" i="73"/>
  <c r="I22" i="73"/>
  <c r="E22" i="73"/>
  <c r="U21" i="73"/>
  <c r="Q21" i="73"/>
  <c r="M21" i="73"/>
  <c r="I21" i="73"/>
  <c r="E21" i="73"/>
  <c r="U20" i="73"/>
  <c r="Q20" i="73"/>
  <c r="M20" i="73"/>
  <c r="I20" i="73"/>
  <c r="E20" i="73"/>
  <c r="U19" i="73"/>
  <c r="Q19" i="73"/>
  <c r="M19" i="73"/>
  <c r="I19" i="73"/>
  <c r="E19" i="73"/>
  <c r="U18" i="73"/>
  <c r="Q18" i="73"/>
  <c r="M18" i="73"/>
  <c r="I18" i="73"/>
  <c r="E18" i="73"/>
  <c r="U17" i="73"/>
  <c r="Q17" i="73"/>
  <c r="M17" i="73"/>
  <c r="I17" i="73"/>
  <c r="E17" i="73"/>
  <c r="U16" i="73"/>
  <c r="Q16" i="73"/>
  <c r="M16" i="73"/>
  <c r="I16" i="73"/>
  <c r="E16" i="73"/>
  <c r="U15" i="73"/>
  <c r="Q15" i="73"/>
  <c r="M15" i="73"/>
  <c r="I15" i="73"/>
  <c r="E15" i="73"/>
  <c r="U14" i="73"/>
  <c r="Q14" i="73"/>
  <c r="M14" i="73"/>
  <c r="I14" i="73"/>
  <c r="E14" i="73"/>
  <c r="U13" i="73"/>
  <c r="Q13" i="73"/>
  <c r="M13" i="73"/>
  <c r="I13" i="73"/>
  <c r="E13" i="73"/>
  <c r="U12" i="73"/>
  <c r="Q12" i="73"/>
  <c r="M12" i="73"/>
  <c r="I12" i="73"/>
  <c r="E12" i="73"/>
  <c r="U11" i="73"/>
  <c r="Q11" i="73"/>
  <c r="M11" i="73"/>
  <c r="I11" i="73"/>
  <c r="E11" i="73"/>
  <c r="U10" i="73"/>
  <c r="Q10" i="73"/>
  <c r="M10" i="73"/>
  <c r="I10" i="73"/>
  <c r="E10" i="73"/>
  <c r="U9" i="73"/>
  <c r="Q9" i="73"/>
  <c r="M9" i="73"/>
  <c r="I9" i="73"/>
  <c r="E9" i="73"/>
  <c r="U8" i="73"/>
  <c r="Q8" i="73"/>
  <c r="M8" i="73"/>
  <c r="I8" i="73"/>
  <c r="E8" i="73"/>
  <c r="U7" i="73"/>
  <c r="Q7" i="73"/>
  <c r="M7" i="73"/>
  <c r="I7" i="73"/>
  <c r="E7" i="73"/>
  <c r="U6" i="73"/>
  <c r="Q6" i="73"/>
  <c r="M6" i="73"/>
  <c r="I6" i="73"/>
  <c r="E6" i="73"/>
  <c r="U5" i="73"/>
  <c r="Q5" i="73"/>
  <c r="M5" i="73"/>
  <c r="I5" i="73"/>
  <c r="E5" i="73"/>
  <c r="U22" i="72"/>
  <c r="Q22" i="72"/>
  <c r="M22" i="72"/>
  <c r="I22" i="72"/>
  <c r="E22" i="72"/>
  <c r="U21" i="72"/>
  <c r="Q21" i="72"/>
  <c r="M21" i="72"/>
  <c r="I21" i="72"/>
  <c r="E21" i="72"/>
  <c r="U20" i="72"/>
  <c r="Q20" i="72"/>
  <c r="M20" i="72"/>
  <c r="I20" i="72"/>
  <c r="E20" i="72"/>
  <c r="U19" i="72"/>
  <c r="Q19" i="72"/>
  <c r="M19" i="72"/>
  <c r="I19" i="72"/>
  <c r="E19" i="72"/>
  <c r="U18" i="72"/>
  <c r="Q18" i="72"/>
  <c r="M18" i="72"/>
  <c r="I18" i="72"/>
  <c r="E18" i="72"/>
  <c r="U17" i="72"/>
  <c r="Q17" i="72"/>
  <c r="M17" i="72"/>
  <c r="I17" i="72"/>
  <c r="E17" i="72"/>
  <c r="U16" i="72"/>
  <c r="Q16" i="72"/>
  <c r="M16" i="72"/>
  <c r="I16" i="72"/>
  <c r="E16" i="72"/>
  <c r="U15" i="72"/>
  <c r="Q15" i="72"/>
  <c r="M15" i="72"/>
  <c r="I15" i="72"/>
  <c r="E15" i="72"/>
  <c r="U14" i="72"/>
  <c r="Q14" i="72"/>
  <c r="M14" i="72"/>
  <c r="I14" i="72"/>
  <c r="E14" i="72"/>
  <c r="U13" i="72"/>
  <c r="Q13" i="72"/>
  <c r="M13" i="72"/>
  <c r="I13" i="72"/>
  <c r="E13" i="72"/>
  <c r="U12" i="72"/>
  <c r="Q12" i="72"/>
  <c r="M12" i="72"/>
  <c r="I12" i="72"/>
  <c r="E12" i="72"/>
  <c r="U11" i="72"/>
  <c r="Q11" i="72"/>
  <c r="M11" i="72"/>
  <c r="I11" i="72"/>
  <c r="E11" i="72"/>
  <c r="U10" i="72"/>
  <c r="Q10" i="72"/>
  <c r="M10" i="72"/>
  <c r="I10" i="72"/>
  <c r="E10" i="72"/>
  <c r="U9" i="72"/>
  <c r="Q9" i="72"/>
  <c r="M9" i="72"/>
  <c r="I9" i="72"/>
  <c r="E9" i="72"/>
  <c r="U8" i="72"/>
  <c r="Q8" i="72"/>
  <c r="M8" i="72"/>
  <c r="I8" i="72"/>
  <c r="E8" i="72"/>
  <c r="U7" i="72"/>
  <c r="Q7" i="72"/>
  <c r="M7" i="72"/>
  <c r="I7" i="72"/>
  <c r="E7" i="72"/>
  <c r="U6" i="72"/>
  <c r="Q6" i="72"/>
  <c r="M6" i="72"/>
  <c r="I6" i="72"/>
  <c r="E6" i="72"/>
  <c r="U5" i="72"/>
  <c r="Q5" i="72"/>
  <c r="M5" i="72"/>
  <c r="I5" i="72"/>
  <c r="E5" i="72"/>
  <c r="T25" i="71"/>
  <c r="S25" i="71"/>
  <c r="R25" i="71"/>
  <c r="U22" i="71"/>
  <c r="Q22" i="71"/>
  <c r="M22" i="71"/>
  <c r="I22" i="71"/>
  <c r="E22" i="71"/>
  <c r="U21" i="71"/>
  <c r="U26" i="73" s="1"/>
  <c r="Q21" i="71"/>
  <c r="M21" i="71"/>
  <c r="I21" i="71"/>
  <c r="E21" i="71"/>
  <c r="U20" i="71"/>
  <c r="Q20" i="71"/>
  <c r="M20" i="71"/>
  <c r="I20" i="71"/>
  <c r="E20" i="71"/>
  <c r="U25" i="71" s="1"/>
  <c r="U19" i="71"/>
  <c r="Q19" i="71"/>
  <c r="M19" i="71"/>
  <c r="I19" i="71"/>
  <c r="E19" i="71"/>
  <c r="U18" i="71"/>
  <c r="Q18" i="71"/>
  <c r="M18" i="71"/>
  <c r="I18" i="71"/>
  <c r="E18" i="71"/>
  <c r="U17" i="71"/>
  <c r="Q17" i="71"/>
  <c r="M17" i="71"/>
  <c r="I17" i="71"/>
  <c r="E17" i="71"/>
  <c r="U16" i="71"/>
  <c r="Q16" i="71"/>
  <c r="M16" i="71"/>
  <c r="I16" i="71"/>
  <c r="E16" i="71"/>
  <c r="U15" i="71"/>
  <c r="Q15" i="71"/>
  <c r="M15" i="71"/>
  <c r="I15" i="71"/>
  <c r="E15" i="71"/>
  <c r="U14" i="71"/>
  <c r="Q14" i="71"/>
  <c r="M14" i="71"/>
  <c r="I14" i="71"/>
  <c r="U13" i="71"/>
  <c r="Q13" i="71"/>
  <c r="M13" i="71"/>
  <c r="I13" i="71"/>
  <c r="U12" i="71"/>
  <c r="Q12" i="71"/>
  <c r="M12" i="71"/>
  <c r="I12" i="71"/>
  <c r="E12" i="71"/>
  <c r="U11" i="71"/>
  <c r="Q11" i="71"/>
  <c r="M11" i="71"/>
  <c r="I11" i="71"/>
  <c r="E11" i="71"/>
  <c r="U10" i="71"/>
  <c r="Q10" i="71"/>
  <c r="M10" i="71"/>
  <c r="I10" i="71"/>
  <c r="E10" i="71"/>
  <c r="U9" i="71"/>
  <c r="Q9" i="71"/>
  <c r="M9" i="71"/>
  <c r="I9" i="71"/>
  <c r="E9" i="71"/>
  <c r="U8" i="71"/>
  <c r="Q8" i="71"/>
  <c r="M8" i="71"/>
  <c r="I8" i="71"/>
  <c r="E8" i="71"/>
  <c r="U7" i="71"/>
  <c r="Q7" i="71"/>
  <c r="M7" i="71"/>
  <c r="I7" i="71"/>
  <c r="E7" i="71"/>
  <c r="U6" i="71"/>
  <c r="Q6" i="71"/>
  <c r="M6" i="71"/>
  <c r="I6" i="71"/>
  <c r="E6" i="71"/>
  <c r="U5" i="71"/>
  <c r="Q5" i="71"/>
  <c r="M5" i="71"/>
  <c r="I5" i="71"/>
  <c r="E5" i="71"/>
  <c r="C23" i="81"/>
  <c r="C22" i="81"/>
  <c r="C21" i="81"/>
  <c r="C20" i="81"/>
  <c r="C19" i="81"/>
  <c r="C18" i="81"/>
  <c r="C17" i="81"/>
  <c r="C16" i="81"/>
  <c r="C15" i="81"/>
  <c r="C14" i="81"/>
  <c r="C13" i="81"/>
  <c r="C12" i="81"/>
  <c r="C11" i="81"/>
  <c r="C10" i="81"/>
  <c r="C9" i="81"/>
  <c r="C7" i="81"/>
  <c r="C6" i="81"/>
  <c r="C5" i="81"/>
  <c r="K28" i="80"/>
  <c r="G28" i="80"/>
  <c r="F28" i="80"/>
  <c r="C28" i="80"/>
  <c r="O28" i="80" s="1"/>
  <c r="K27" i="80"/>
  <c r="G27" i="80"/>
  <c r="F27" i="80" s="1"/>
  <c r="O27" i="80" s="1"/>
  <c r="C27" i="80"/>
  <c r="K26" i="80"/>
  <c r="G26" i="80"/>
  <c r="F26" i="80" s="1"/>
  <c r="C26" i="80"/>
  <c r="K25" i="80"/>
  <c r="G25" i="80"/>
  <c r="F25" i="80"/>
  <c r="C25" i="80"/>
  <c r="O25" i="80" s="1"/>
  <c r="K24" i="80"/>
  <c r="G24" i="80"/>
  <c r="F24" i="80" s="1"/>
  <c r="C24" i="80"/>
  <c r="O24" i="80" s="1"/>
  <c r="K23" i="80"/>
  <c r="G23" i="80"/>
  <c r="F23" i="80"/>
  <c r="C23" i="80"/>
  <c r="O23" i="80" s="1"/>
  <c r="K22" i="80"/>
  <c r="F22" i="80" s="1"/>
  <c r="O22" i="80" s="1"/>
  <c r="G22" i="80"/>
  <c r="C22" i="80"/>
  <c r="K21" i="80"/>
  <c r="G21" i="80"/>
  <c r="F21" i="80"/>
  <c r="C21" i="80"/>
  <c r="O21" i="80" s="1"/>
  <c r="K20" i="80"/>
  <c r="K16" i="80" s="1"/>
  <c r="G20" i="80"/>
  <c r="F20" i="80"/>
  <c r="O20" i="80" s="1"/>
  <c r="C20" i="80"/>
  <c r="K19" i="80"/>
  <c r="G19" i="80"/>
  <c r="F19" i="80"/>
  <c r="O19" i="80" s="1"/>
  <c r="C19" i="80"/>
  <c r="K18" i="80"/>
  <c r="G18" i="80"/>
  <c r="F18" i="80"/>
  <c r="C18" i="80"/>
  <c r="C16" i="80" s="1"/>
  <c r="K17" i="80"/>
  <c r="G17" i="80"/>
  <c r="G16" i="80" s="1"/>
  <c r="C17" i="80"/>
  <c r="N16" i="80"/>
  <c r="M16" i="80"/>
  <c r="L16" i="80"/>
  <c r="J16" i="80"/>
  <c r="I16" i="80"/>
  <c r="H16" i="80"/>
  <c r="E16" i="80"/>
  <c r="D16" i="80"/>
  <c r="T25" i="7"/>
  <c r="S25" i="7"/>
  <c r="R25" i="7"/>
  <c r="U22" i="7"/>
  <c r="Q22" i="7"/>
  <c r="M22" i="7"/>
  <c r="I22" i="7"/>
  <c r="E22" i="7"/>
  <c r="U21" i="7"/>
  <c r="Q21" i="7"/>
  <c r="M21" i="7"/>
  <c r="I21" i="7"/>
  <c r="E21" i="7"/>
  <c r="U25" i="7" s="1"/>
  <c r="U20" i="7"/>
  <c r="Q20" i="7"/>
  <c r="M20" i="7"/>
  <c r="I20" i="7"/>
  <c r="E20" i="7"/>
  <c r="U19" i="7"/>
  <c r="Q19" i="7"/>
  <c r="M19" i="7"/>
  <c r="I19" i="7"/>
  <c r="E19" i="7"/>
  <c r="U18" i="7"/>
  <c r="Q18" i="7"/>
  <c r="M18" i="7"/>
  <c r="I18" i="7"/>
  <c r="E18" i="7"/>
  <c r="U17" i="7"/>
  <c r="Q17" i="7"/>
  <c r="M17" i="7"/>
  <c r="I17" i="7"/>
  <c r="E17" i="7"/>
  <c r="U16" i="7"/>
  <c r="Q16" i="7"/>
  <c r="M16" i="7"/>
  <c r="I16" i="7"/>
  <c r="E16" i="7"/>
  <c r="U15" i="7"/>
  <c r="Q15" i="7"/>
  <c r="M15" i="7"/>
  <c r="I15" i="7"/>
  <c r="E15" i="7"/>
  <c r="U14" i="7"/>
  <c r="Q14" i="7"/>
  <c r="M14" i="7"/>
  <c r="I14" i="7"/>
  <c r="E14" i="7"/>
  <c r="U13" i="7"/>
  <c r="Q13" i="7"/>
  <c r="M13" i="7"/>
  <c r="I13" i="7"/>
  <c r="E13" i="7"/>
  <c r="U12" i="7"/>
  <c r="Q12" i="7"/>
  <c r="M12" i="7"/>
  <c r="I12" i="7"/>
  <c r="E12" i="7"/>
  <c r="U11" i="7"/>
  <c r="Q11" i="7"/>
  <c r="M11" i="7"/>
  <c r="I11" i="7"/>
  <c r="E11" i="7"/>
  <c r="U10" i="7"/>
  <c r="Q10" i="7"/>
  <c r="M10" i="7"/>
  <c r="I10" i="7"/>
  <c r="E10" i="7"/>
  <c r="U9" i="7"/>
  <c r="Q9" i="7"/>
  <c r="M9" i="7"/>
  <c r="I9" i="7"/>
  <c r="E9" i="7"/>
  <c r="U8" i="7"/>
  <c r="Q8" i="7"/>
  <c r="M8" i="7"/>
  <c r="I8" i="7"/>
  <c r="E8" i="7"/>
  <c r="U7" i="7"/>
  <c r="Q7" i="7"/>
  <c r="M7" i="7"/>
  <c r="I7" i="7"/>
  <c r="E7" i="7"/>
  <c r="U6" i="7"/>
  <c r="Q6" i="7"/>
  <c r="M6" i="7"/>
  <c r="I6" i="7"/>
  <c r="E6" i="7"/>
  <c r="U5" i="7"/>
  <c r="Q5" i="7"/>
  <c r="M5" i="7"/>
  <c r="I5" i="7"/>
  <c r="E5" i="7"/>
  <c r="H24" i="6"/>
  <c r="C24" i="6"/>
  <c r="H23" i="6"/>
  <c r="C23" i="6"/>
  <c r="H22" i="6"/>
  <c r="C22" i="6"/>
  <c r="H21" i="6"/>
  <c r="C21" i="6"/>
  <c r="H20" i="6"/>
  <c r="C20" i="6"/>
  <c r="H19" i="6"/>
  <c r="C19" i="6"/>
  <c r="H18" i="6"/>
  <c r="C18" i="6"/>
  <c r="H17" i="6"/>
  <c r="C17" i="6"/>
  <c r="H16" i="6"/>
  <c r="C16" i="6"/>
  <c r="H15" i="6"/>
  <c r="C15" i="6"/>
  <c r="H14" i="6"/>
  <c r="C14" i="6"/>
  <c r="H13" i="6"/>
  <c r="C13" i="6"/>
  <c r="H12" i="6"/>
  <c r="C12" i="6"/>
  <c r="H11" i="6"/>
  <c r="H10" i="6"/>
  <c r="C10" i="6"/>
  <c r="H9" i="6"/>
  <c r="C9" i="6"/>
  <c r="H8" i="6"/>
  <c r="C8" i="6"/>
  <c r="H7" i="6"/>
  <c r="C7" i="6"/>
  <c r="H6" i="6"/>
  <c r="C6" i="6"/>
  <c r="C12" i="25" l="1"/>
  <c r="T10" i="24"/>
  <c r="R8" i="24"/>
  <c r="S10" i="24"/>
  <c r="R11" i="24"/>
  <c r="O26" i="80"/>
  <c r="S12" i="24"/>
  <c r="N9" i="26"/>
  <c r="O9" i="26" s="1"/>
  <c r="T8" i="24"/>
  <c r="C11" i="26"/>
  <c r="O11" i="26" s="1"/>
  <c r="C13" i="26"/>
  <c r="O13" i="26" s="1"/>
  <c r="C15" i="26"/>
  <c r="O15" i="26" s="1"/>
  <c r="C17" i="26"/>
  <c r="O17" i="26" s="1"/>
  <c r="H7" i="23"/>
  <c r="D5" i="82"/>
  <c r="F5" i="82" s="1"/>
  <c r="L12" i="25"/>
  <c r="O18" i="80"/>
  <c r="F17" i="80"/>
  <c r="T13" i="24"/>
  <c r="F6" i="82"/>
  <c r="R10" i="24" l="1"/>
  <c r="F16" i="80"/>
  <c r="O17" i="80"/>
  <c r="O16" i="80" s="1"/>
  <c r="S21" i="24"/>
  <c r="S19" i="24"/>
  <c r="R12" i="24"/>
  <c r="R19" i="24" s="1"/>
  <c r="R21" i="24"/>
  <c r="R16" i="24" s="1"/>
  <c r="T21" i="24"/>
  <c r="R13" i="24"/>
  <c r="T19" i="24" l="1"/>
  <c r="T16" i="24"/>
  <c r="T18" i="24"/>
  <c r="T20" i="24"/>
  <c r="R15" i="24"/>
  <c r="S16" i="24"/>
  <c r="S20" i="24"/>
  <c r="S18" i="24"/>
  <c r="S15" i="24"/>
  <c r="R18" i="24"/>
  <c r="T17" i="24"/>
  <c r="R20" i="24"/>
  <c r="R17" i="24"/>
  <c r="T15" i="24"/>
  <c r="S17" i="24"/>
</calcChain>
</file>

<file path=xl/sharedStrings.xml><?xml version="1.0" encoding="utf-8"?>
<sst xmlns="http://schemas.openxmlformats.org/spreadsheetml/2006/main" count="1025" uniqueCount="538">
  <si>
    <t>藍 住 町</t>
    <rPh sb="0" eb="1">
      <t>アイ</t>
    </rPh>
    <rPh sb="2" eb="3">
      <t>ジュウ</t>
    </rPh>
    <rPh sb="4" eb="5">
      <t>マチ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</si>
  <si>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</si>
  <si>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資料　企画政策課「国勢調査」・市民生活課「住民基本台帳」</t>
    <rPh sb="0" eb="2">
      <t>シリョウ</t>
    </rPh>
    <rPh sb="3" eb="7">
      <t>キカクセイサク</t>
    </rPh>
    <rPh sb="7" eb="8">
      <t>カ</t>
    </rPh>
    <rPh sb="9" eb="11">
      <t>コクセイ</t>
    </rPh>
    <rPh sb="11" eb="13">
      <t>チョウサ</t>
    </rPh>
    <rPh sb="15" eb="17">
      <t>シミン</t>
    </rPh>
    <rPh sb="17" eb="19">
      <t>セイカツ</t>
    </rPh>
    <rPh sb="19" eb="20">
      <t>カ</t>
    </rPh>
    <rPh sb="21" eb="23">
      <t>ジュウミン</t>
    </rPh>
    <rPh sb="23" eb="25">
      <t>キホン</t>
    </rPh>
    <rPh sb="25" eb="27">
      <t>ダイチョウ</t>
    </rPh>
    <phoneticPr fontId="2"/>
  </si>
  <si>
    <t>注）第18回は、合併前の旧市町の数値を足したものである。</t>
    <rPh sb="0" eb="1">
      <t>チュウ</t>
    </rPh>
    <rPh sb="2" eb="3">
      <t>ダイ</t>
    </rPh>
    <rPh sb="5" eb="6">
      <t>カイ</t>
    </rPh>
    <rPh sb="8" eb="10">
      <t>ガッペイ</t>
    </rPh>
    <rPh sb="10" eb="11">
      <t>マエ</t>
    </rPh>
    <rPh sb="12" eb="13">
      <t>キュウ</t>
    </rPh>
    <rPh sb="13" eb="15">
      <t>シチョウ</t>
    </rPh>
    <rPh sb="16" eb="18">
      <t>スウチ</t>
    </rPh>
    <rPh sb="19" eb="20">
      <t>タ</t>
    </rPh>
    <phoneticPr fontId="2"/>
  </si>
  <si>
    <t xml:space="preserve">                             ７　　　世　　帯　　数　　と　　 　　　人　　口　　の　　推　　移</t>
    <rPh sb="33" eb="34">
      <t>ヨ</t>
    </rPh>
    <rPh sb="36" eb="37">
      <t>オビ</t>
    </rPh>
    <rPh sb="39" eb="40">
      <t>カズ</t>
    </rPh>
    <rPh sb="49" eb="50">
      <t>ヒト</t>
    </rPh>
    <rPh sb="52" eb="53">
      <t>クチ</t>
    </rPh>
    <rPh sb="58" eb="59">
      <t>スイ</t>
    </rPh>
    <rPh sb="61" eb="62">
      <t>ワタル</t>
    </rPh>
    <phoneticPr fontId="2"/>
  </si>
  <si>
    <t>自然
増加</t>
    <rPh sb="0" eb="2">
      <t>シゼン</t>
    </rPh>
    <rPh sb="3" eb="5">
      <t>ゾウカ</t>
    </rPh>
    <phoneticPr fontId="2"/>
  </si>
  <si>
    <t>第12回（昭和50年）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</si>
  <si>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平成20年</t>
    <rPh sb="0" eb="2">
      <t>ヘイセイ</t>
    </rPh>
    <rPh sb="4" eb="5">
      <t>ネン</t>
    </rPh>
    <phoneticPr fontId="2"/>
  </si>
  <si>
    <t>富　　岡</t>
    <rPh sb="0" eb="1">
      <t>トミ</t>
    </rPh>
    <rPh sb="3" eb="4">
      <t>オカ</t>
    </rPh>
    <phoneticPr fontId="2"/>
  </si>
  <si>
    <t>平成16年</t>
    <rPh sb="0" eb="2">
      <t>ヘイセイ</t>
    </rPh>
    <rPh sb="4" eb="5">
      <t>ネン</t>
    </rPh>
    <phoneticPr fontId="2"/>
  </si>
  <si>
    <t>増加
人口</t>
    <rPh sb="0" eb="2">
      <t>ゾウカ</t>
    </rPh>
    <rPh sb="3" eb="5">
      <t>ジンコウ</t>
    </rPh>
    <phoneticPr fontId="2"/>
  </si>
  <si>
    <r>
      <t>国　 勢　 調　 査</t>
    </r>
    <r>
      <rPr>
        <sz val="11"/>
        <rFont val="ＭＳ 明朝"/>
        <family val="1"/>
        <charset val="128"/>
      </rPr>
      <t xml:space="preserve">
（各回10月1日現在）</t>
    </r>
    <rPh sb="0" eb="1">
      <t>クニ</t>
    </rPh>
    <rPh sb="3" eb="4">
      <t>ゼイ</t>
    </rPh>
    <rPh sb="6" eb="7">
      <t>チョウ</t>
    </rPh>
    <rPh sb="9" eb="10">
      <t>サ</t>
    </rPh>
    <rPh sb="12" eb="14">
      <t>カクカイ</t>
    </rPh>
    <rPh sb="16" eb="17">
      <t>ガツ</t>
    </rPh>
    <rPh sb="18" eb="19">
      <t>ニチ</t>
    </rPh>
    <rPh sb="19" eb="21">
      <t>ゲンザイ</t>
    </rPh>
    <phoneticPr fontId="2"/>
  </si>
  <si>
    <t>羽ノ浦</t>
    <rPh sb="0" eb="1">
      <t>ハ</t>
    </rPh>
    <rPh sb="2" eb="3">
      <t>ウラ</t>
    </rPh>
    <phoneticPr fontId="2"/>
  </si>
  <si>
    <t>　　 　22年</t>
    <rPh sb="6" eb="7">
      <t>ネン</t>
    </rPh>
    <phoneticPr fontId="2"/>
  </si>
  <si>
    <t>50～54歳</t>
  </si>
  <si>
    <r>
      <t>住 民 基 本 台 帳</t>
    </r>
    <r>
      <rPr>
        <sz val="11"/>
        <rFont val="ＭＳ Ｐ明朝"/>
        <family val="1"/>
        <charset val="128"/>
      </rPr>
      <t xml:space="preserve">
（各年3月31日現在）</t>
    </r>
    <rPh sb="0" eb="1">
      <t>ジュウ</t>
    </rPh>
    <rPh sb="2" eb="3">
      <t>ミン</t>
    </rPh>
    <rPh sb="4" eb="5">
      <t>モト</t>
    </rPh>
    <rPh sb="6" eb="7">
      <t>ホン</t>
    </rPh>
    <rPh sb="8" eb="9">
      <t>ダイ</t>
    </rPh>
    <rPh sb="10" eb="11">
      <t>トバリ</t>
    </rPh>
    <rPh sb="13" eb="14">
      <t>カク</t>
    </rPh>
    <rPh sb="14" eb="15">
      <t>ネン</t>
    </rPh>
    <rPh sb="16" eb="17">
      <t>ガツ</t>
    </rPh>
    <rPh sb="19" eb="20">
      <t>ニチ</t>
    </rPh>
    <rPh sb="20" eb="22">
      <t>ゲンザイ</t>
    </rPh>
    <phoneticPr fontId="2"/>
  </si>
  <si>
    <t>７年</t>
    <rPh sb="1" eb="2">
      <t>ネン</t>
    </rPh>
    <phoneticPr fontId="2"/>
  </si>
  <si>
    <t>６　 人 口 動 態</t>
    <rPh sb="3" eb="4">
      <t>ヒト</t>
    </rPh>
    <rPh sb="5" eb="6">
      <t>クチ</t>
    </rPh>
    <rPh sb="7" eb="8">
      <t>ドウ</t>
    </rPh>
    <rPh sb="9" eb="10">
      <t>タイ</t>
    </rPh>
    <phoneticPr fontId="2"/>
  </si>
  <si>
    <t>平成15年</t>
    <rPh sb="0" eb="2">
      <t>ヘイセイ</t>
    </rPh>
    <rPh sb="4" eb="5">
      <t>ネン</t>
    </rPh>
    <phoneticPr fontId="2"/>
  </si>
  <si>
    <t>平成27年</t>
  </si>
  <si>
    <t>平成19年</t>
    <rPh sb="0" eb="2">
      <t>ヘイセイ</t>
    </rPh>
    <rPh sb="4" eb="5">
      <t>ネン</t>
    </rPh>
    <phoneticPr fontId="2"/>
  </si>
  <si>
    <t>福　井</t>
    <rPh sb="0" eb="1">
      <t>フク</t>
    </rPh>
    <rPh sb="2" eb="3">
      <t>セイ</t>
    </rPh>
    <phoneticPr fontId="2"/>
  </si>
  <si>
    <t>那賀川町</t>
    <rPh sb="0" eb="3">
      <t>ナカガワ</t>
    </rPh>
    <rPh sb="3" eb="4">
      <t>マチ</t>
    </rPh>
    <phoneticPr fontId="2"/>
  </si>
  <si>
    <t>柳　島　町</t>
    <rPh sb="0" eb="1">
      <t>ヤナギ</t>
    </rPh>
    <rPh sb="2" eb="3">
      <t>シマ</t>
    </rPh>
    <rPh sb="4" eb="5">
      <t>チョウ</t>
    </rPh>
    <phoneticPr fontId="2"/>
  </si>
  <si>
    <t>他に分類
されない
世帯</t>
    <rPh sb="0" eb="1">
      <t>ホカ</t>
    </rPh>
    <rPh sb="2" eb="4">
      <t>ブンルイ</t>
    </rPh>
    <rPh sb="10" eb="12">
      <t>セタイ</t>
    </rPh>
    <phoneticPr fontId="2"/>
  </si>
  <si>
    <t>秋田</t>
    <rPh sb="0" eb="2">
      <t>アキタ</t>
    </rPh>
    <phoneticPr fontId="2"/>
  </si>
  <si>
    <t>平成21年</t>
    <rPh sb="0" eb="2">
      <t>ヘイセイ</t>
    </rPh>
    <rPh sb="4" eb="5">
      <t>ネン</t>
    </rPh>
    <phoneticPr fontId="2"/>
  </si>
  <si>
    <t>転　　　入</t>
    <rPh sb="0" eb="1">
      <t>テン</t>
    </rPh>
    <rPh sb="4" eb="5">
      <t>イリ</t>
    </rPh>
    <phoneticPr fontId="2"/>
  </si>
  <si>
    <t>夫婦とひとり
親の世帯</t>
    <rPh sb="0" eb="2">
      <t>フウフ</t>
    </rPh>
    <rPh sb="7" eb="8">
      <t>オヤ</t>
    </rPh>
    <rPh sb="9" eb="11">
      <t>セタイ</t>
    </rPh>
    <phoneticPr fontId="2"/>
  </si>
  <si>
    <t>転　　　出</t>
    <rPh sb="0" eb="1">
      <t>テン</t>
    </rPh>
    <rPh sb="4" eb="5">
      <t>デ</t>
    </rPh>
    <phoneticPr fontId="2"/>
  </si>
  <si>
    <t>黒津地町</t>
    <rPh sb="0" eb="4">
      <t>クロツチチョウ</t>
    </rPh>
    <phoneticPr fontId="2"/>
  </si>
  <si>
    <t>総数</t>
    <rPh sb="0" eb="1">
      <t>フサ</t>
    </rPh>
    <rPh sb="1" eb="2">
      <t>カズ</t>
    </rPh>
    <phoneticPr fontId="2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</si>
  <si>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2"/>
  </si>
  <si>
    <t>第15回</t>
    <rPh sb="0" eb="1">
      <t>ダイ</t>
    </rPh>
    <rPh sb="3" eb="4">
      <t>カイ</t>
    </rPh>
    <phoneticPr fontId="2"/>
  </si>
  <si>
    <t>第２回（大正14年）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</si>
  <si>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t>12月分の
移動計</t>
    <rPh sb="2" eb="3">
      <t>ガツ</t>
    </rPh>
    <rPh sb="3" eb="4">
      <t>フン</t>
    </rPh>
    <phoneticPr fontId="2"/>
  </si>
  <si>
    <t>長　生</t>
    <rPh sb="0" eb="1">
      <t>ナガ</t>
    </rPh>
    <rPh sb="2" eb="3">
      <t>セイ</t>
    </rPh>
    <phoneticPr fontId="2"/>
  </si>
  <si>
    <t>椿　地　区</t>
    <rPh sb="0" eb="1">
      <t>ツバキ</t>
    </rPh>
    <rPh sb="2" eb="3">
      <t>チ</t>
    </rPh>
    <rPh sb="4" eb="5">
      <t>ク</t>
    </rPh>
    <phoneticPr fontId="2"/>
  </si>
  <si>
    <t>注）総数は、施設等の世帯を除いた一般世帯数である。</t>
    <rPh sb="0" eb="1">
      <t>チュウ</t>
    </rPh>
    <rPh sb="2" eb="4">
      <t>ソウスウ</t>
    </rPh>
    <rPh sb="6" eb="9">
      <t>シセツトウ</t>
    </rPh>
    <rPh sb="10" eb="12">
      <t>セタイ</t>
    </rPh>
    <rPh sb="13" eb="14">
      <t>ノゾ</t>
    </rPh>
    <rPh sb="16" eb="18">
      <t>イッパン</t>
    </rPh>
    <rPh sb="18" eb="21">
      <t>セタイスウ</t>
    </rPh>
    <phoneticPr fontId="2"/>
  </si>
  <si>
    <r>
      <t>※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第6回の世帯数は不明</t>
    </r>
    <rPh sb="2" eb="3">
      <t>ダイ</t>
    </rPh>
    <rPh sb="4" eb="5">
      <t>カイ</t>
    </rPh>
    <rPh sb="6" eb="9">
      <t>セタイスウ</t>
    </rPh>
    <rPh sb="10" eb="12">
      <t>フメイ</t>
    </rPh>
    <phoneticPr fontId="2"/>
  </si>
  <si>
    <t>５月分の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</si>
  <si>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10月分の
移動計</t>
    <rPh sb="2" eb="3">
      <t>ガツ</t>
    </rPh>
    <rPh sb="3" eb="4">
      <t>フン</t>
    </rPh>
    <phoneticPr fontId="2"/>
  </si>
  <si>
    <t>注）平成17年は、合併前の旧市町の数値を足したものである。</t>
    <rPh sb="0" eb="1">
      <t>チュウ</t>
    </rPh>
    <rPh sb="2" eb="4">
      <t>ヘイセイ</t>
    </rPh>
    <rPh sb="6" eb="7">
      <t>ネン</t>
    </rPh>
    <rPh sb="9" eb="11">
      <t>ガッペイ</t>
    </rPh>
    <rPh sb="11" eb="12">
      <t>マエ</t>
    </rPh>
    <rPh sb="13" eb="14">
      <t>キュウ</t>
    </rPh>
    <rPh sb="14" eb="16">
      <t>シチョウ</t>
    </rPh>
    <rPh sb="17" eb="19">
      <t>スウチ</t>
    </rPh>
    <rPh sb="20" eb="21">
      <t>タ</t>
    </rPh>
    <phoneticPr fontId="2"/>
  </si>
  <si>
    <t>40～44歳</t>
    <rPh sb="5" eb="6">
      <t>サイ</t>
    </rPh>
    <phoneticPr fontId="2"/>
  </si>
  <si>
    <t>第16回</t>
    <rPh sb="0" eb="1">
      <t>ダイ</t>
    </rPh>
    <rPh sb="3" eb="4">
      <t>カイ</t>
    </rPh>
    <phoneticPr fontId="2"/>
  </si>
  <si>
    <t>平成31年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</si>
  <si>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</si>
  <si>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新　　野</t>
    <rPh sb="0" eb="1">
      <t>シン</t>
    </rPh>
    <rPh sb="3" eb="4">
      <t>ノ</t>
    </rPh>
    <phoneticPr fontId="2"/>
  </si>
  <si>
    <t>区　分</t>
    <rPh sb="0" eb="1">
      <t>ク</t>
    </rPh>
    <rPh sb="2" eb="3">
      <t>フン</t>
    </rPh>
    <phoneticPr fontId="2"/>
  </si>
  <si>
    <t>平成11年</t>
    <rPh sb="0" eb="2">
      <t>ヘイセイ</t>
    </rPh>
    <rPh sb="4" eb="5">
      <t>ネン</t>
    </rPh>
    <phoneticPr fontId="2"/>
  </si>
  <si>
    <t>６年度</t>
    <rPh sb="2" eb="3">
      <t>ド</t>
    </rPh>
    <phoneticPr fontId="2"/>
  </si>
  <si>
    <t>65歳以上</t>
    <rPh sb="2" eb="3">
      <t>サイ</t>
    </rPh>
    <rPh sb="3" eb="5">
      <t>イジョウ</t>
    </rPh>
    <phoneticPr fontId="2"/>
  </si>
  <si>
    <t>出 来 町</t>
    <rPh sb="0" eb="1">
      <t>デ</t>
    </rPh>
    <rPh sb="2" eb="3">
      <t>キ</t>
    </rPh>
    <rPh sb="4" eb="5">
      <t>マチ</t>
    </rPh>
    <phoneticPr fontId="2"/>
  </si>
  <si>
    <t>転入</t>
    <rPh sb="0" eb="2">
      <t>テンニュウ</t>
    </rPh>
    <phoneticPr fontId="2"/>
  </si>
  <si>
    <t>夫婦のみ
の世帯</t>
    <rPh sb="0" eb="2">
      <t>フウフ</t>
    </rPh>
    <rPh sb="6" eb="8">
      <t>セタイ</t>
    </rPh>
    <phoneticPr fontId="2"/>
  </si>
  <si>
    <t>・・・</t>
  </si>
  <si>
    <t>６年度</t>
    <rPh sb="1" eb="2">
      <t>ネン</t>
    </rPh>
    <rPh sb="2" eb="3">
      <t>ド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</si>
  <si>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</si>
  <si>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</si>
  <si>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　　　 27年</t>
    <rPh sb="6" eb="7">
      <t>アキトシ</t>
    </rPh>
    <phoneticPr fontId="2"/>
  </si>
  <si>
    <t>鹿児島</t>
    <rPh sb="0" eb="3">
      <t>カゴシマ</t>
    </rPh>
    <phoneticPr fontId="2"/>
  </si>
  <si>
    <t>平成23年</t>
    <rPh sb="0" eb="2">
      <t>ヘイセイ</t>
    </rPh>
    <rPh sb="4" eb="5">
      <t>ネン</t>
    </rPh>
    <phoneticPr fontId="2"/>
  </si>
  <si>
    <t>△1,010</t>
  </si>
  <si>
    <t>椿　　　町</t>
    <rPh sb="0" eb="1">
      <t>ツバキ</t>
    </rPh>
    <rPh sb="4" eb="5">
      <t>マチ</t>
    </rPh>
    <phoneticPr fontId="2"/>
  </si>
  <si>
    <t>島根</t>
    <rPh sb="0" eb="2">
      <t>シマネ</t>
    </rPh>
    <phoneticPr fontId="2"/>
  </si>
  <si>
    <t>　 平成 2年</t>
    <rPh sb="2" eb="4">
      <t>ヘイセイ</t>
    </rPh>
    <rPh sb="6" eb="7">
      <t>ネン</t>
    </rPh>
    <phoneticPr fontId="2"/>
  </si>
  <si>
    <t>女</t>
    <rPh sb="0" eb="1">
      <t>オンナ</t>
    </rPh>
    <phoneticPr fontId="2"/>
  </si>
  <si>
    <t>見能林</t>
    <rPh sb="0" eb="3">
      <t>ミノバヤシ</t>
    </rPh>
    <phoneticPr fontId="2"/>
  </si>
  <si>
    <t>　　 　 7年</t>
    <rPh sb="6" eb="7">
      <t>ネン</t>
    </rPh>
    <phoneticPr fontId="2"/>
  </si>
  <si>
    <t>　 　　12年</t>
    <rPh sb="6" eb="7">
      <t>ネン</t>
    </rPh>
    <phoneticPr fontId="2"/>
  </si>
  <si>
    <t>平成12年</t>
    <rPh sb="0" eb="2">
      <t>ヘイセイ</t>
    </rPh>
    <rPh sb="4" eb="5">
      <t>ネン</t>
    </rPh>
    <phoneticPr fontId="2"/>
  </si>
  <si>
    <t>板 野 町</t>
    <rPh sb="0" eb="1">
      <t>イタ</t>
    </rPh>
    <rPh sb="2" eb="3">
      <t>ノ</t>
    </rPh>
    <rPh sb="4" eb="5">
      <t>マチ</t>
    </rPh>
    <phoneticPr fontId="2"/>
  </si>
  <si>
    <t>大　　野</t>
    <rPh sb="0" eb="1">
      <t>ダイ</t>
    </rPh>
    <rPh sb="3" eb="4">
      <t>ノ</t>
    </rPh>
    <phoneticPr fontId="2"/>
  </si>
  <si>
    <t>令和 5年</t>
    <rPh sb="0" eb="2">
      <t>レイワ</t>
    </rPh>
    <rPh sb="4" eb="5">
      <t>ネン</t>
    </rPh>
    <phoneticPr fontId="2"/>
  </si>
  <si>
    <t>注）年齢別割合は不詳を除いて算出</t>
    <rPh sb="0" eb="1">
      <t>チュウ</t>
    </rPh>
    <rPh sb="2" eb="4">
      <t>ネンレイ</t>
    </rPh>
    <rPh sb="4" eb="5">
      <t>ベツ</t>
    </rPh>
    <rPh sb="5" eb="7">
      <t>ワリアイ</t>
    </rPh>
    <rPh sb="8" eb="10">
      <t>フショウ</t>
    </rPh>
    <rPh sb="11" eb="12">
      <t>ノゾ</t>
    </rPh>
    <rPh sb="14" eb="16">
      <t>サンシュツ</t>
    </rPh>
    <phoneticPr fontId="2"/>
  </si>
  <si>
    <t>　　 　17年</t>
    <rPh sb="6" eb="7">
      <t>ネン</t>
    </rPh>
    <phoneticPr fontId="2"/>
  </si>
  <si>
    <t>大分</t>
    <rPh sb="0" eb="2">
      <t>オオイタ</t>
    </rPh>
    <phoneticPr fontId="2"/>
  </si>
  <si>
    <t>第18回（平成17年）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</si>
  <si>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１７　 常住地又は従業地・通学地による人口</t>
    <rPh sb="4" eb="6">
      <t>ジョウジュウ</t>
    </rPh>
    <rPh sb="6" eb="7">
      <t>チ</t>
    </rPh>
    <rPh sb="7" eb="8">
      <t>マタ</t>
    </rPh>
    <rPh sb="9" eb="11">
      <t>ジュウギョウ</t>
    </rPh>
    <rPh sb="11" eb="12">
      <t>チ</t>
    </rPh>
    <rPh sb="13" eb="15">
      <t>ツウガク</t>
    </rPh>
    <rPh sb="15" eb="16">
      <t>チ</t>
    </rPh>
    <rPh sb="19" eb="21">
      <t>ジンコウ</t>
    </rPh>
    <phoneticPr fontId="2"/>
  </si>
  <si>
    <t>65～74歳</t>
    <rPh sb="5" eb="6">
      <t>サイ</t>
    </rPh>
    <phoneticPr fontId="2"/>
  </si>
  <si>
    <t>第１回（大正 9年）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</si>
  <si>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t>５年度</t>
    <rPh sb="1" eb="2">
      <t>ネン</t>
    </rPh>
    <rPh sb="2" eb="3">
      <t>ド</t>
    </rPh>
    <phoneticPr fontId="2"/>
  </si>
  <si>
    <t xml:space="preserve"> 総数（夜間人口）</t>
    <rPh sb="1" eb="3">
      <t>ソウスウ</t>
    </rPh>
    <rPh sb="4" eb="6">
      <t>ヤカン</t>
    </rPh>
    <rPh sb="6" eb="8">
      <t>ジンコウ</t>
    </rPh>
    <phoneticPr fontId="2"/>
  </si>
  <si>
    <t>転出</t>
    <rPh sb="0" eb="2">
      <t>テンシュツ</t>
    </rPh>
    <phoneticPr fontId="2"/>
  </si>
  <si>
    <t>石井町</t>
    <rPh sb="0" eb="1">
      <t>イシ</t>
    </rPh>
    <rPh sb="1" eb="2">
      <t>イ</t>
    </rPh>
    <rPh sb="2" eb="3">
      <t>マチ</t>
    </rPh>
    <phoneticPr fontId="2"/>
  </si>
  <si>
    <t>増減数</t>
    <rPh sb="0" eb="2">
      <t>ゾウゲン</t>
    </rPh>
    <rPh sb="2" eb="3">
      <t>スウ</t>
    </rPh>
    <phoneticPr fontId="2"/>
  </si>
  <si>
    <t>（単位：人、世帯）</t>
  </si>
  <si>
    <t>２月分の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</si>
  <si>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 xml:space="preserve">１８　 国・徳島県・阿南市の人口の推移 </t>
    <rPh sb="4" eb="5">
      <t>コク</t>
    </rPh>
    <rPh sb="6" eb="9">
      <t>トクシマケン</t>
    </rPh>
    <rPh sb="10" eb="13">
      <t>アナンシ</t>
    </rPh>
    <rPh sb="14" eb="16">
      <t>ジンコウ</t>
    </rPh>
    <rPh sb="17" eb="19">
      <t>スイイ</t>
    </rPh>
    <phoneticPr fontId="2"/>
  </si>
  <si>
    <t>佐賀</t>
    <rPh sb="0" eb="2">
      <t>サガ</t>
    </rPh>
    <phoneticPr fontId="2"/>
  </si>
  <si>
    <t>100以上</t>
    <rPh sb="3" eb="5">
      <t>イジョウ</t>
    </rPh>
    <phoneticPr fontId="2"/>
  </si>
  <si>
    <t>長生</t>
    <rPh sb="0" eb="1">
      <t>チョウ</t>
    </rPh>
    <rPh sb="1" eb="2">
      <t>ショウ</t>
    </rPh>
    <phoneticPr fontId="2"/>
  </si>
  <si>
    <t>国外</t>
    <rPh sb="0" eb="2">
      <t>コクガイ</t>
    </rPh>
    <phoneticPr fontId="2"/>
  </si>
  <si>
    <t>資料　企画政策課「令和２年国勢調査」</t>
    <rPh sb="0" eb="2">
      <t>シリョウ</t>
    </rPh>
    <rPh sb="3" eb="5">
      <t>キカク</t>
    </rPh>
    <rPh sb="5" eb="7">
      <t>セイサク</t>
    </rPh>
    <rPh sb="7" eb="8">
      <t>カ</t>
    </rPh>
    <rPh sb="9" eb="11">
      <t>レイワ</t>
    </rPh>
    <rPh sb="12" eb="13">
      <t>ネン</t>
    </rPh>
    <rPh sb="13" eb="15">
      <t>コクセイ</t>
    </rPh>
    <rPh sb="15" eb="17">
      <t>チョウサ</t>
    </rPh>
    <phoneticPr fontId="2"/>
  </si>
  <si>
    <t>（再掲）</t>
    <rPh sb="1" eb="3">
      <t>サイケイ</t>
    </rPh>
    <phoneticPr fontId="2"/>
  </si>
  <si>
    <t>徳島県</t>
    <rPh sb="0" eb="3">
      <t>トクシマケン</t>
    </rPh>
    <phoneticPr fontId="2"/>
  </si>
  <si>
    <t>Ｕターン数</t>
    <rPh sb="4" eb="5">
      <t>スウ</t>
    </rPh>
    <phoneticPr fontId="2"/>
  </si>
  <si>
    <t>資料　企画政策課 ｢徳島県の推計人口」（外国人を含む）、人口移動調査　</t>
    <rPh sb="0" eb="2">
      <t>シリョウ</t>
    </rPh>
    <rPh sb="3" eb="7">
      <t>キカクセイサク</t>
    </rPh>
    <rPh sb="7" eb="8">
      <t>カ</t>
    </rPh>
    <rPh sb="10" eb="13">
      <t>トクシマケン</t>
    </rPh>
    <rPh sb="14" eb="16">
      <t>スイケイ</t>
    </rPh>
    <rPh sb="16" eb="18">
      <t>ジンコウ</t>
    </rPh>
    <rPh sb="20" eb="22">
      <t>ガイコク</t>
    </rPh>
    <rPh sb="22" eb="23">
      <t>ジン</t>
    </rPh>
    <rPh sb="24" eb="25">
      <t>フク</t>
    </rPh>
    <rPh sb="28" eb="30">
      <t>ジンコウ</t>
    </rPh>
    <rPh sb="30" eb="32">
      <t>イドウ</t>
    </rPh>
    <rPh sb="32" eb="34">
      <t>チョウサ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</si>
  <si>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</si>
  <si>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１４　 年代別移住実績</t>
    <rPh sb="4" eb="7">
      <t>ネンダイベツ</t>
    </rPh>
    <rPh sb="7" eb="9">
      <t>イジュウ</t>
    </rPh>
    <rPh sb="9" eb="11">
      <t>ジッセキ</t>
    </rPh>
    <phoneticPr fontId="2"/>
  </si>
  <si>
    <t>夫婦、子供と
他の親族
(親を含まず)
の世帯</t>
    <rPh sb="0" eb="2">
      <t>フウフ</t>
    </rPh>
    <rPh sb="3" eb="5">
      <t>コドモ</t>
    </rPh>
    <rPh sb="7" eb="8">
      <t>タ</t>
    </rPh>
    <rPh sb="9" eb="11">
      <t>シンゾク</t>
    </rPh>
    <rPh sb="13" eb="14">
      <t>オヤ</t>
    </rPh>
    <rPh sb="15" eb="16">
      <t>フク</t>
    </rPh>
    <rPh sb="21" eb="23">
      <t>セタイ</t>
    </rPh>
    <phoneticPr fontId="2"/>
  </si>
  <si>
    <t>第７回</t>
    <rPh sb="0" eb="1">
      <t>ダイ</t>
    </rPh>
    <rPh sb="2" eb="3">
      <t>カイ</t>
    </rPh>
    <phoneticPr fontId="2"/>
  </si>
  <si>
    <t xml:space="preserve"> 総数（昼間人口）</t>
    <rPh sb="1" eb="3">
      <t>ソウスウ</t>
    </rPh>
    <rPh sb="4" eb="6">
      <t>ヒルマ</t>
    </rPh>
    <rPh sb="6" eb="8">
      <t>ジンコウ</t>
    </rPh>
    <phoneticPr fontId="2"/>
  </si>
  <si>
    <t>55～64歳</t>
    <rPh sb="5" eb="6">
      <t>サイ</t>
    </rPh>
    <phoneticPr fontId="2"/>
  </si>
  <si>
    <t>出生</t>
    <rPh sb="0" eb="2">
      <t>シュッセイ</t>
    </rPh>
    <phoneticPr fontId="2"/>
  </si>
  <si>
    <t>広島</t>
    <rPh sb="0" eb="2">
      <t>ヒロシマ</t>
    </rPh>
    <phoneticPr fontId="2"/>
  </si>
  <si>
    <t>１月分の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</si>
  <si>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昭和60年</t>
    <rPh sb="0" eb="2">
      <t>ショウワ</t>
    </rPh>
    <rPh sb="4" eb="5">
      <t>ネン</t>
    </rPh>
    <phoneticPr fontId="2"/>
  </si>
  <si>
    <t>死亡</t>
    <rPh sb="0" eb="2">
      <t>シボウ</t>
    </rPh>
    <phoneticPr fontId="2"/>
  </si>
  <si>
    <t>総数</t>
    <rPh sb="0" eb="2">
      <t>ソウスウ</t>
    </rPh>
    <phoneticPr fontId="2"/>
  </si>
  <si>
    <t>18歳未満世帯人員</t>
    <rPh sb="2" eb="5">
      <t>サイミマン</t>
    </rPh>
    <rPh sb="5" eb="7">
      <t>セタイ</t>
    </rPh>
    <rPh sb="7" eb="9">
      <t>ジンイン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</si>
  <si>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</si>
  <si>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</si>
  <si>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その他</t>
    <rPh sb="2" eb="3">
      <t>タ</t>
    </rPh>
    <phoneticPr fontId="2"/>
  </si>
  <si>
    <t>社会
増加</t>
    <rPh sb="0" eb="2">
      <t>シャカイ</t>
    </rPh>
    <rPh sb="3" eb="5">
      <t>ゾウカ</t>
    </rPh>
    <phoneticPr fontId="2"/>
  </si>
  <si>
    <t>男親と子供
の世帯</t>
    <rPh sb="0" eb="1">
      <t>オトコ</t>
    </rPh>
    <rPh sb="1" eb="2">
      <t>オヤ</t>
    </rPh>
    <rPh sb="3" eb="5">
      <t>コドモ</t>
    </rPh>
    <rPh sb="7" eb="9">
      <t>セタイ</t>
    </rPh>
    <phoneticPr fontId="2"/>
  </si>
  <si>
    <t>（単位：人）　</t>
    <rPh sb="1" eb="3">
      <t>タンイ</t>
    </rPh>
    <rPh sb="4" eb="5">
      <t>ニン</t>
    </rPh>
    <phoneticPr fontId="2"/>
  </si>
  <si>
    <t>うち従業も通学もしていない</t>
    <rPh sb="2" eb="4">
      <t>ジュウギョウ</t>
    </rPh>
    <rPh sb="5" eb="7">
      <t>ツウガク</t>
    </rPh>
    <phoneticPr fontId="2"/>
  </si>
  <si>
    <t>うち自宅外の市内で従業・通学</t>
    <rPh sb="2" eb="4">
      <t>ジタク</t>
    </rPh>
    <rPh sb="6" eb="8">
      <t>シナイ</t>
    </rPh>
    <rPh sb="9" eb="11">
      <t>ジュウギョウ</t>
    </rPh>
    <rPh sb="12" eb="14">
      <t>ツウガク</t>
    </rPh>
    <phoneticPr fontId="2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</si>
  <si>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2"/>
  </si>
  <si>
    <t>人　　　　　　　　　　口</t>
    <rPh sb="0" eb="1">
      <t>ヒト</t>
    </rPh>
    <rPh sb="11" eb="12">
      <t>クチ</t>
    </rPh>
    <phoneticPr fontId="2"/>
  </si>
  <si>
    <t>世帯数</t>
  </si>
  <si>
    <t>世帯数</t>
    <rPh sb="0" eb="3">
      <t>セタイスウ</t>
    </rPh>
    <phoneticPr fontId="2"/>
  </si>
  <si>
    <t>計</t>
    <rPh sb="0" eb="1">
      <t>ケイ</t>
    </rPh>
    <phoneticPr fontId="2"/>
  </si>
  <si>
    <t>平成17年</t>
    <rPh sb="0" eb="2">
      <t>ヘイセイ</t>
    </rPh>
    <rPh sb="4" eb="5">
      <t>ネン</t>
    </rPh>
    <phoneticPr fontId="2"/>
  </si>
  <si>
    <t>男</t>
    <rPh sb="0" eb="1">
      <t>オトコ</t>
    </rPh>
    <phoneticPr fontId="2"/>
  </si>
  <si>
    <t>第３回（昭和 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</si>
  <si>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第４回（昭和10年）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</si>
  <si>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第５回（昭和15年）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</si>
  <si>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第６回（昭和22年）</t>
  </si>
  <si>
    <t>勝浦町</t>
    <rPh sb="0" eb="1">
      <t>マサル</t>
    </rPh>
    <rPh sb="1" eb="2">
      <t>ウラ</t>
    </rPh>
    <rPh sb="2" eb="3">
      <t>マチ</t>
    </rPh>
    <phoneticPr fontId="2"/>
  </si>
  <si>
    <t>第７回（昭和25年）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</si>
  <si>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第８回（昭和30年）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</si>
  <si>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80～84歳</t>
  </si>
  <si>
    <t>45～54歳</t>
    <rPh sb="5" eb="6">
      <t>サイ</t>
    </rPh>
    <phoneticPr fontId="2"/>
  </si>
  <si>
    <t>第９回（昭和35年）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</si>
  <si>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宮崎</t>
    <rPh sb="0" eb="2">
      <t>ミヤザキ</t>
    </rPh>
    <phoneticPr fontId="2"/>
  </si>
  <si>
    <t>第10回（昭和40年）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</si>
  <si>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第11回（昭和45年）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</si>
  <si>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令和 7年</t>
    <rPh sb="0" eb="2">
      <t>レイワ</t>
    </rPh>
    <rPh sb="4" eb="5">
      <t>ネン</t>
    </rPh>
    <phoneticPr fontId="2"/>
  </si>
  <si>
    <t>うち他県で従業・通学</t>
    <rPh sb="2" eb="4">
      <t>タケン</t>
    </rPh>
    <rPh sb="5" eb="7">
      <t>ジュウギョウ</t>
    </rPh>
    <rPh sb="8" eb="10">
      <t>ツウガク</t>
    </rPh>
    <phoneticPr fontId="2"/>
  </si>
  <si>
    <t>第13回（昭和55年）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</si>
  <si>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鳥取</t>
    <rPh sb="0" eb="2">
      <t>トットリ</t>
    </rPh>
    <phoneticPr fontId="2"/>
  </si>
  <si>
    <t>第14回（昭和60年）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</si>
  <si>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第15回（平成 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</si>
  <si>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第16回（平成 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</si>
  <si>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母子世帯</t>
    <rPh sb="0" eb="2">
      <t>ボシ</t>
    </rPh>
    <rPh sb="2" eb="4">
      <t>セタイ</t>
    </rPh>
    <phoneticPr fontId="2"/>
  </si>
  <si>
    <t>第17回（平成12年）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</si>
  <si>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人　　　　　　　　　　　口</t>
    <rPh sb="0" eb="1">
      <t>ヒト</t>
    </rPh>
    <rPh sb="12" eb="13">
      <t>クチ</t>
    </rPh>
    <phoneticPr fontId="2"/>
  </si>
  <si>
    <t>富 岡 地 区</t>
    <rPh sb="0" eb="1">
      <t>トミ</t>
    </rPh>
    <rPh sb="2" eb="3">
      <t>オカ</t>
    </rPh>
    <rPh sb="4" eb="5">
      <t>チ</t>
    </rPh>
    <rPh sb="6" eb="7">
      <t>ク</t>
    </rPh>
    <phoneticPr fontId="2"/>
  </si>
  <si>
    <t>三好市</t>
    <rPh sb="0" eb="1">
      <t>サン</t>
    </rPh>
    <rPh sb="1" eb="2">
      <t>ス</t>
    </rPh>
    <rPh sb="2" eb="3">
      <t>シ</t>
    </rPh>
    <phoneticPr fontId="2"/>
  </si>
  <si>
    <t>宝 田 地 区</t>
    <rPh sb="0" eb="1">
      <t>タカラ</t>
    </rPh>
    <rPh sb="2" eb="3">
      <t>タ</t>
    </rPh>
    <rPh sb="4" eb="5">
      <t>チ</t>
    </rPh>
    <rPh sb="6" eb="7">
      <t>ク</t>
    </rPh>
    <phoneticPr fontId="2"/>
  </si>
  <si>
    <t>長 生 地 区</t>
    <rPh sb="0" eb="1">
      <t>チョウ</t>
    </rPh>
    <rPh sb="2" eb="3">
      <t>ショウ</t>
    </rPh>
    <rPh sb="4" eb="5">
      <t>チ</t>
    </rPh>
    <rPh sb="6" eb="7">
      <t>ク</t>
    </rPh>
    <phoneticPr fontId="2"/>
  </si>
  <si>
    <t>福井地区</t>
    <rPh sb="0" eb="2">
      <t>フクイ</t>
    </rPh>
    <rPh sb="2" eb="4">
      <t>チク</t>
    </rPh>
    <phoneticPr fontId="2"/>
  </si>
  <si>
    <t>人 口
（千人）</t>
    <rPh sb="0" eb="1">
      <t>ヒト</t>
    </rPh>
    <rPh sb="2" eb="3">
      <t>クチ</t>
    </rPh>
    <rPh sb="5" eb="7">
      <t>センニン</t>
    </rPh>
    <phoneticPr fontId="2"/>
  </si>
  <si>
    <t>大 野 地 区</t>
    <rPh sb="0" eb="1">
      <t>ダイ</t>
    </rPh>
    <rPh sb="2" eb="3">
      <t>ノ</t>
    </rPh>
    <rPh sb="4" eb="5">
      <t>チ</t>
    </rPh>
    <rPh sb="6" eb="7">
      <t>ク</t>
    </rPh>
    <phoneticPr fontId="2"/>
  </si>
  <si>
    <t>総計</t>
    <rPh sb="0" eb="2">
      <t>ソウケイ</t>
    </rPh>
    <phoneticPr fontId="2"/>
  </si>
  <si>
    <t>市町村名</t>
    <rPh sb="0" eb="1">
      <t>シ</t>
    </rPh>
    <rPh sb="1" eb="2">
      <t>チョウ</t>
    </rPh>
    <rPh sb="2" eb="3">
      <t>ソン</t>
    </rPh>
    <rPh sb="3" eb="4">
      <t>メイ</t>
    </rPh>
    <phoneticPr fontId="2"/>
  </si>
  <si>
    <t>35～44歳</t>
    <rPh sb="5" eb="6">
      <t>サイ</t>
    </rPh>
    <phoneticPr fontId="2"/>
  </si>
  <si>
    <t>小松島市</t>
    <rPh sb="0" eb="4">
      <t>コマツシマシ</t>
    </rPh>
    <phoneticPr fontId="2"/>
  </si>
  <si>
    <t>佐那河内村</t>
    <rPh sb="0" eb="5">
      <t>サナゴウチソン</t>
    </rPh>
    <phoneticPr fontId="2"/>
  </si>
  <si>
    <t>夫婦と子供と
両親の世帯</t>
    <rPh sb="0" eb="2">
      <t>フウフ</t>
    </rPh>
    <rPh sb="3" eb="5">
      <t>コドモ</t>
    </rPh>
    <rPh sb="7" eb="9">
      <t>リョウシン</t>
    </rPh>
    <rPh sb="10" eb="12">
      <t>セタイ</t>
    </rPh>
    <phoneticPr fontId="2"/>
  </si>
  <si>
    <t>北 島 町</t>
    <rPh sb="0" eb="1">
      <t>キタ</t>
    </rPh>
    <rPh sb="2" eb="3">
      <t>シマ</t>
    </rPh>
    <rPh sb="4" eb="5">
      <t>マチ</t>
    </rPh>
    <phoneticPr fontId="2"/>
  </si>
  <si>
    <t>上 板 町</t>
    <rPh sb="0" eb="1">
      <t>ウエ</t>
    </rPh>
    <rPh sb="2" eb="3">
      <t>イタ</t>
    </rPh>
    <rPh sb="4" eb="5">
      <t>マチ</t>
    </rPh>
    <phoneticPr fontId="2"/>
  </si>
  <si>
    <t>北海道</t>
    <rPh sb="0" eb="3">
      <t>ホッカイドウ</t>
    </rPh>
    <phoneticPr fontId="2"/>
  </si>
  <si>
    <t>山口</t>
    <rPh sb="0" eb="2">
      <t>ヤマグチ</t>
    </rPh>
    <phoneticPr fontId="2"/>
  </si>
  <si>
    <t>令和6年</t>
    <rPh sb="0" eb="2">
      <t>レイワ</t>
    </rPh>
    <rPh sb="3" eb="4">
      <t>ネン</t>
    </rPh>
    <phoneticPr fontId="2"/>
  </si>
  <si>
    <t>第19回</t>
    <rPh sb="0" eb="1">
      <t>ダイ</t>
    </rPh>
    <rPh sb="3" eb="4">
      <t>カイ</t>
    </rPh>
    <phoneticPr fontId="2"/>
  </si>
  <si>
    <t>不
詳</t>
    <rPh sb="0" eb="1">
      <t>フ</t>
    </rPh>
    <rPh sb="3" eb="4">
      <t>ツマビ</t>
    </rPh>
    <phoneticPr fontId="2"/>
  </si>
  <si>
    <t>-</t>
  </si>
  <si>
    <t>４年度</t>
    <rPh sb="2" eb="3">
      <t>ド</t>
    </rPh>
    <phoneticPr fontId="2"/>
  </si>
  <si>
    <t>青森</t>
    <rPh sb="0" eb="2">
      <t>アオモリ</t>
    </rPh>
    <phoneticPr fontId="2"/>
  </si>
  <si>
    <t>（単位：世帯,人）</t>
  </si>
  <si>
    <t>総　数</t>
    <rPh sb="0" eb="1">
      <t>フサ</t>
    </rPh>
    <rPh sb="2" eb="3">
      <t>カズ</t>
    </rPh>
    <phoneticPr fontId="2"/>
  </si>
  <si>
    <t>岩手</t>
    <rPh sb="0" eb="2">
      <t>イワテ</t>
    </rPh>
    <phoneticPr fontId="2"/>
  </si>
  <si>
    <t>桑　野</t>
    <rPh sb="0" eb="1">
      <t>クワ</t>
    </rPh>
    <rPh sb="2" eb="3">
      <t>ノ</t>
    </rPh>
    <phoneticPr fontId="2"/>
  </si>
  <si>
    <t xml:space="preserve">  ２年</t>
    <rPh sb="3" eb="4">
      <t>ネン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</si>
  <si>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</si>
  <si>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</si>
  <si>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６歳未満世帯人員</t>
    <rPh sb="1" eb="4">
      <t>サイミマン</t>
    </rPh>
    <rPh sb="4" eb="6">
      <t>セタイ</t>
    </rPh>
    <rPh sb="6" eb="8">
      <t>ジンイン</t>
    </rPh>
    <phoneticPr fontId="2"/>
  </si>
  <si>
    <t>桑野</t>
    <rPh sb="0" eb="1">
      <t>クワ</t>
    </rPh>
    <rPh sb="1" eb="2">
      <t>ノ</t>
    </rPh>
    <phoneticPr fontId="2"/>
  </si>
  <si>
    <t>宮城</t>
    <rPh sb="0" eb="2">
      <t>ミヤギ</t>
    </rPh>
    <phoneticPr fontId="2"/>
  </si>
  <si>
    <t>平成22年</t>
    <rPh sb="0" eb="2">
      <t>ヘイセイ</t>
    </rPh>
    <rPh sb="4" eb="5">
      <t>ネン</t>
    </rPh>
    <phoneticPr fontId="2"/>
  </si>
  <si>
    <t>茨城</t>
    <rPh sb="0" eb="2">
      <t>イバラキ</t>
    </rPh>
    <phoneticPr fontId="2"/>
  </si>
  <si>
    <t>区　　　　　　　　分</t>
    <rPh sb="0" eb="1">
      <t>ク</t>
    </rPh>
    <rPh sb="9" eb="10">
      <t>ブン</t>
    </rPh>
    <phoneticPr fontId="2"/>
  </si>
  <si>
    <t>栃木</t>
    <rPh sb="0" eb="2">
      <t>トチギ</t>
    </rPh>
    <phoneticPr fontId="2"/>
  </si>
  <si>
    <t>総数</t>
  </si>
  <si>
    <t>羽ノ浦地区</t>
    <rPh sb="0" eb="1">
      <t>ハ</t>
    </rPh>
    <rPh sb="2" eb="3">
      <t>ウラ</t>
    </rPh>
    <rPh sb="3" eb="5">
      <t>チク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</si>
  <si>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</si>
  <si>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</si>
  <si>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</si>
  <si>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</si>
  <si>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</si>
  <si>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横　見　町</t>
    <rPh sb="0" eb="1">
      <t>ヨコ</t>
    </rPh>
    <rPh sb="2" eb="3">
      <t>ミ</t>
    </rPh>
    <rPh sb="4" eb="5">
      <t>マチ</t>
    </rPh>
    <phoneticPr fontId="2"/>
  </si>
  <si>
    <t>45～49歳</t>
    <rPh sb="5" eb="6">
      <t>サイ</t>
    </rPh>
    <phoneticPr fontId="2"/>
  </si>
  <si>
    <t>４年</t>
    <rPh sb="1" eb="2">
      <t>ネン</t>
    </rPh>
    <phoneticPr fontId="2"/>
  </si>
  <si>
    <t>伊島地区</t>
    <rPh sb="0" eb="1">
      <t>イ</t>
    </rPh>
    <rPh sb="1" eb="2">
      <t>シマ</t>
    </rPh>
    <rPh sb="2" eb="4">
      <t>チク</t>
    </rPh>
    <phoneticPr fontId="2"/>
  </si>
  <si>
    <t>新潟</t>
    <rPh sb="0" eb="2">
      <t>ニイガタ</t>
    </rPh>
    <phoneticPr fontId="2"/>
  </si>
  <si>
    <t>昭和45年</t>
    <rPh sb="0" eb="2">
      <t>ショウワ</t>
    </rPh>
    <rPh sb="4" eb="5">
      <t>ネン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</si>
  <si>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</si>
  <si>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</si>
  <si>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美馬市</t>
    <rPh sb="0" eb="1">
      <t>ビ</t>
    </rPh>
    <rPh sb="1" eb="2">
      <t>ウマ</t>
    </rPh>
    <rPh sb="2" eb="3">
      <t>シ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</si>
  <si>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</si>
  <si>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</si>
  <si>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世　　帯　　数</t>
  </si>
  <si>
    <t>長野</t>
    <rPh sb="0" eb="2">
      <t>ナガノ</t>
    </rPh>
    <phoneticPr fontId="2"/>
  </si>
  <si>
    <t>　　　　　　　　　　　　　　　　　　　　　８　　　地　区　別　世　帯　数　　　　　　　　　　　と　人　口　の　推　移</t>
    <rPh sb="25" eb="26">
      <t>チ</t>
    </rPh>
    <rPh sb="27" eb="28">
      <t>ク</t>
    </rPh>
    <rPh sb="29" eb="30">
      <t>ベツ</t>
    </rPh>
    <rPh sb="31" eb="32">
      <t>ヨ</t>
    </rPh>
    <rPh sb="33" eb="34">
      <t>オビ</t>
    </rPh>
    <rPh sb="35" eb="36">
      <t>カズ</t>
    </rPh>
    <rPh sb="49" eb="50">
      <t>ヒト</t>
    </rPh>
    <rPh sb="51" eb="52">
      <t>クチ</t>
    </rPh>
    <rPh sb="55" eb="56">
      <t>スイ</t>
    </rPh>
    <rPh sb="57" eb="58">
      <t>ワタル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</si>
  <si>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</si>
  <si>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</si>
  <si>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福井</t>
    <rPh sb="0" eb="1">
      <t>フク</t>
    </rPh>
    <rPh sb="1" eb="2">
      <t>イ</t>
    </rPh>
    <phoneticPr fontId="2"/>
  </si>
  <si>
    <t>愛知</t>
    <rPh sb="0" eb="2">
      <t>アイチ</t>
    </rPh>
    <phoneticPr fontId="2"/>
  </si>
  <si>
    <t>30代</t>
    <rPh sb="2" eb="3">
      <t>ダイ</t>
    </rPh>
    <phoneticPr fontId="2"/>
  </si>
  <si>
    <t>令和２年</t>
    <rPh sb="0" eb="2">
      <t>レイワ</t>
    </rPh>
    <rPh sb="3" eb="4">
      <t>ネン</t>
    </rPh>
    <phoneticPr fontId="2"/>
  </si>
  <si>
    <t>令和2年</t>
    <rPh sb="0" eb="2">
      <t>レイワ</t>
    </rPh>
    <phoneticPr fontId="2"/>
  </si>
  <si>
    <t>三重</t>
    <rPh sb="0" eb="2">
      <t>ミエ</t>
    </rPh>
    <phoneticPr fontId="2"/>
  </si>
  <si>
    <t xml:space="preserve">
４年
</t>
    <rPh sb="2" eb="3">
      <t>ネン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</si>
  <si>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</si>
  <si>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</si>
  <si>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吉野川市</t>
    <rPh sb="0" eb="2">
      <t>ヨシノ</t>
    </rPh>
    <rPh sb="2" eb="3">
      <t>ガワ</t>
    </rPh>
    <rPh sb="3" eb="4">
      <t>シ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</si>
  <si>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</si>
  <si>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</si>
  <si>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</si>
  <si>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</si>
  <si>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岡山</t>
    <rPh sb="0" eb="2">
      <t>オカヤマ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</si>
  <si>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</si>
  <si>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</si>
  <si>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</si>
  <si>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</si>
  <si>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</si>
  <si>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</si>
  <si>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３年</t>
    <rPh sb="1" eb="2">
      <t>ネン</t>
    </rPh>
    <phoneticPr fontId="2"/>
  </si>
  <si>
    <t>沖縄</t>
    <rPh sb="0" eb="2">
      <t>オキナワ</t>
    </rPh>
    <phoneticPr fontId="2"/>
  </si>
  <si>
    <t>区　分</t>
    <rPh sb="0" eb="1">
      <t>ク</t>
    </rPh>
    <rPh sb="2" eb="3">
      <t>ブン</t>
    </rPh>
    <phoneticPr fontId="2"/>
  </si>
  <si>
    <r>
      <t>住民基本台帳</t>
    </r>
    <r>
      <rPr>
        <sz val="11"/>
        <rFont val="BIZ UD明朝 Medium"/>
        <family val="1"/>
        <charset val="128"/>
      </rPr>
      <t xml:space="preserve">
</t>
    </r>
    <r>
      <rPr>
        <sz val="10"/>
        <rFont val="BIZ UD明朝 Medium"/>
        <family val="1"/>
        <charset val="128"/>
      </rPr>
      <t>（各年3月31日現在）</t>
    </r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8" eb="9">
      <t>カク</t>
    </rPh>
    <rPh sb="9" eb="10">
      <t>ネン</t>
    </rPh>
    <rPh sb="11" eb="12">
      <t>ガツ</t>
    </rPh>
    <rPh sb="14" eb="15">
      <t>ニチ</t>
    </rPh>
    <rPh sb="15" eb="17">
      <t>ゲンザイ</t>
    </rPh>
    <phoneticPr fontId="2"/>
  </si>
  <si>
    <t>加茂谷</t>
    <rPh sb="0" eb="3">
      <t>カモダニ</t>
    </rPh>
    <phoneticPr fontId="2"/>
  </si>
  <si>
    <t>中野島</t>
    <rPh sb="0" eb="3">
      <t>ナカノシマ</t>
    </rPh>
    <phoneticPr fontId="2"/>
  </si>
  <si>
    <t>65～69歳</t>
  </si>
  <si>
    <t>総数</t>
    <rPh sb="0" eb="1">
      <t>ソウ</t>
    </rPh>
    <phoneticPr fontId="2"/>
  </si>
  <si>
    <t>橘</t>
    <rPh sb="0" eb="1">
      <t>タチバナ</t>
    </rPh>
    <phoneticPr fontId="2"/>
  </si>
  <si>
    <t>宝　田</t>
    <rPh sb="0" eb="1">
      <t>タカラ</t>
    </rPh>
    <rPh sb="2" eb="3">
      <t>タ</t>
    </rPh>
    <phoneticPr fontId="2"/>
  </si>
  <si>
    <t>区　　分</t>
    <rPh sb="0" eb="1">
      <t>ク</t>
    </rPh>
    <rPh sb="3" eb="4">
      <t>ブン</t>
    </rPh>
    <phoneticPr fontId="2"/>
  </si>
  <si>
    <t>椿</t>
    <rPh sb="0" eb="1">
      <t>ツバキ</t>
    </rPh>
    <phoneticPr fontId="2"/>
  </si>
  <si>
    <t>長　　生</t>
    <rPh sb="0" eb="1">
      <t>チョウ</t>
    </rPh>
    <rPh sb="3" eb="4">
      <t>ショウ</t>
    </rPh>
    <phoneticPr fontId="2"/>
  </si>
  <si>
    <t>桑　　野</t>
    <rPh sb="0" eb="1">
      <t>クワ</t>
    </rPh>
    <rPh sb="3" eb="4">
      <t>ノ</t>
    </rPh>
    <phoneticPr fontId="2"/>
  </si>
  <si>
    <t>平成25年</t>
    <rPh sb="0" eb="2">
      <t>ヘイセイ</t>
    </rPh>
    <rPh sb="4" eb="5">
      <t>ネン</t>
    </rPh>
    <phoneticPr fontId="2"/>
  </si>
  <si>
    <t>宝　　田</t>
    <rPh sb="0" eb="1">
      <t>タカラ</t>
    </rPh>
    <rPh sb="3" eb="4">
      <t>タ</t>
    </rPh>
    <phoneticPr fontId="2"/>
  </si>
  <si>
    <t>福　　井</t>
    <rPh sb="0" eb="1">
      <t>フク</t>
    </rPh>
    <rPh sb="3" eb="4">
      <t>イ</t>
    </rPh>
    <phoneticPr fontId="2"/>
  </si>
  <si>
    <t>10～14歳</t>
    <rPh sb="5" eb="6">
      <t>サイ</t>
    </rPh>
    <phoneticPr fontId="2"/>
  </si>
  <si>
    <t>75～79歳</t>
  </si>
  <si>
    <t>15～19歳</t>
    <rPh sb="5" eb="6">
      <t>サイ</t>
    </rPh>
    <phoneticPr fontId="2"/>
  </si>
  <si>
    <t>20代</t>
    <rPh sb="2" eb="3">
      <t>ダイ</t>
    </rPh>
    <phoneticPr fontId="2"/>
  </si>
  <si>
    <t>20～24歳</t>
    <rPh sb="5" eb="6">
      <t>サイ</t>
    </rPh>
    <phoneticPr fontId="2"/>
  </si>
  <si>
    <t>熊 谷 町</t>
    <rPh sb="0" eb="1">
      <t>クマ</t>
    </rPh>
    <rPh sb="2" eb="3">
      <t>タニ</t>
    </rPh>
    <rPh sb="4" eb="5">
      <t>マチ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</si>
  <si>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</si>
  <si>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</si>
  <si>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</si>
  <si>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55～59歳</t>
  </si>
  <si>
    <t>70～74歳</t>
  </si>
  <si>
    <t>非親族を
含む世帯</t>
    <rPh sb="0" eb="1">
      <t>ヒ</t>
    </rPh>
    <rPh sb="1" eb="3">
      <t>シンゾク</t>
    </rPh>
    <rPh sb="5" eb="6">
      <t>フク</t>
    </rPh>
    <rPh sb="7" eb="9">
      <t>セタイ</t>
    </rPh>
    <phoneticPr fontId="2"/>
  </si>
  <si>
    <t>85～89歳</t>
  </si>
  <si>
    <t>95～99歳</t>
  </si>
  <si>
    <t>90～94歳</t>
  </si>
  <si>
    <t>不詳</t>
    <rPh sb="0" eb="2">
      <t>フショウ</t>
    </rPh>
    <phoneticPr fontId="2"/>
  </si>
  <si>
    <t>15歳未満</t>
    <rPh sb="2" eb="3">
      <t>サイ</t>
    </rPh>
    <rPh sb="3" eb="5">
      <t>ミマン</t>
    </rPh>
    <phoneticPr fontId="2"/>
  </si>
  <si>
    <t>15～64歳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</si>
  <si>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</si>
  <si>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年齢別割合％</t>
    <rPh sb="0" eb="2">
      <t>ネンレイ</t>
    </rPh>
    <rPh sb="2" eb="3">
      <t>ベツ</t>
    </rPh>
    <rPh sb="3" eb="4">
      <t>ワリ</t>
    </rPh>
    <rPh sb="4" eb="5">
      <t>アイ</t>
    </rPh>
    <phoneticPr fontId="2"/>
  </si>
  <si>
    <t>以上</t>
    <rPh sb="0" eb="2">
      <t>イジョウ</t>
    </rPh>
    <phoneticPr fontId="2"/>
  </si>
  <si>
    <t>男</t>
  </si>
  <si>
    <t>女</t>
  </si>
  <si>
    <t>単独世帯</t>
    <rPh sb="0" eb="2">
      <t>タンドク</t>
    </rPh>
    <rPh sb="2" eb="4">
      <t>セタイ</t>
    </rPh>
    <phoneticPr fontId="2"/>
  </si>
  <si>
    <t>７　　　世　　帯　　数　　と　　人　　口　　の　　推　　移</t>
    <rPh sb="4" eb="5">
      <t>ヨ</t>
    </rPh>
    <rPh sb="7" eb="8">
      <t>オビ</t>
    </rPh>
    <rPh sb="10" eb="11">
      <t>カズ</t>
    </rPh>
    <rPh sb="16" eb="17">
      <t>ヒト</t>
    </rPh>
    <rPh sb="19" eb="20">
      <t>クチ</t>
    </rPh>
    <rPh sb="25" eb="26">
      <t>スイ</t>
    </rPh>
    <rPh sb="28" eb="29">
      <t>ワタル</t>
    </rPh>
    <phoneticPr fontId="2"/>
  </si>
  <si>
    <t>50代</t>
    <rPh sb="2" eb="3">
      <t>ダイ</t>
    </rPh>
    <phoneticPr fontId="2"/>
  </si>
  <si>
    <t>６歳未満世帯員
のいる世帯</t>
    <rPh sb="1" eb="4">
      <t>サイミマン</t>
    </rPh>
    <rPh sb="4" eb="7">
      <t>セタイイン</t>
    </rPh>
    <rPh sb="11" eb="13">
      <t>セタイ</t>
    </rPh>
    <phoneticPr fontId="2"/>
  </si>
  <si>
    <t>昭和25年</t>
    <rPh sb="0" eb="2">
      <t>ショウワ</t>
    </rPh>
    <rPh sb="4" eb="5">
      <t>ネン</t>
    </rPh>
    <phoneticPr fontId="2"/>
  </si>
  <si>
    <t>上勝町</t>
    <rPh sb="0" eb="1">
      <t>ウエ</t>
    </rPh>
    <rPh sb="1" eb="2">
      <t>カチ</t>
    </rPh>
    <rPh sb="2" eb="3">
      <t>マチ</t>
    </rPh>
    <phoneticPr fontId="2"/>
  </si>
  <si>
    <t>福 井 地 区</t>
    <rPh sb="0" eb="1">
      <t>フク</t>
    </rPh>
    <rPh sb="2" eb="3">
      <t>イ</t>
    </rPh>
    <rPh sb="4" eb="5">
      <t>チ</t>
    </rPh>
    <rPh sb="6" eb="7">
      <t>ク</t>
    </rPh>
    <phoneticPr fontId="2"/>
  </si>
  <si>
    <t>総　　　数</t>
    <rPh sb="0" eb="1">
      <t>フサ</t>
    </rPh>
    <rPh sb="4" eb="5">
      <t>カズ</t>
    </rPh>
    <phoneticPr fontId="2"/>
  </si>
  <si>
    <t>神山町</t>
    <rPh sb="0" eb="1">
      <t>カミ</t>
    </rPh>
    <rPh sb="1" eb="2">
      <t>ヤマ</t>
    </rPh>
    <rPh sb="2" eb="3">
      <t>マチ</t>
    </rPh>
    <phoneticPr fontId="2"/>
  </si>
  <si>
    <t>那賀川</t>
    <rPh sb="0" eb="3">
      <t>ナカガワ</t>
    </rPh>
    <phoneticPr fontId="2"/>
  </si>
  <si>
    <t>那賀町</t>
    <rPh sb="0" eb="2">
      <t>ナカ</t>
    </rPh>
    <rPh sb="2" eb="3">
      <t>マチ</t>
    </rPh>
    <phoneticPr fontId="2"/>
  </si>
  <si>
    <t>区分</t>
    <rPh sb="0" eb="1">
      <t>ク</t>
    </rPh>
    <rPh sb="1" eb="2">
      <t>ブン</t>
    </rPh>
    <phoneticPr fontId="2"/>
  </si>
  <si>
    <t>阿波市</t>
    <rPh sb="0" eb="2">
      <t>アワ</t>
    </rPh>
    <rPh sb="2" eb="3">
      <t>シ</t>
    </rPh>
    <phoneticPr fontId="2"/>
  </si>
  <si>
    <r>
      <t>国　勢　調　査</t>
    </r>
    <r>
      <rPr>
        <sz val="11"/>
        <rFont val="BIZ UD明朝 Medium"/>
        <family val="1"/>
        <charset val="128"/>
      </rPr>
      <t xml:space="preserve">
</t>
    </r>
    <r>
      <rPr>
        <sz val="10"/>
        <rFont val="BIZ UD明朝 Medium"/>
        <family val="1"/>
        <charset val="128"/>
      </rPr>
      <t>（各回10月1日現在）</t>
    </r>
    <rPh sb="0" eb="1">
      <t>クニ</t>
    </rPh>
    <rPh sb="2" eb="3">
      <t>ゼイ</t>
    </rPh>
    <rPh sb="4" eb="5">
      <t>チョウ</t>
    </rPh>
    <rPh sb="6" eb="7">
      <t>サ</t>
    </rPh>
    <rPh sb="9" eb="11">
      <t>カクカイ</t>
    </rPh>
    <rPh sb="13" eb="14">
      <t>ガツ</t>
    </rPh>
    <rPh sb="15" eb="16">
      <t>ニチ</t>
    </rPh>
    <rPh sb="16" eb="18">
      <t>ゲンザイ</t>
    </rPh>
    <phoneticPr fontId="2"/>
  </si>
  <si>
    <t>つるぎ町</t>
    <rPh sb="3" eb="4">
      <t>マチ</t>
    </rPh>
    <phoneticPr fontId="2"/>
  </si>
  <si>
    <t>都道府県名</t>
    <rPh sb="0" eb="4">
      <t>トドウフケン</t>
    </rPh>
    <rPh sb="4" eb="5">
      <t>メイ</t>
    </rPh>
    <phoneticPr fontId="2"/>
  </si>
  <si>
    <t>世帯人員</t>
    <rPh sb="0" eb="2">
      <t>セタイ</t>
    </rPh>
    <rPh sb="2" eb="4">
      <t>ジンイン</t>
    </rPh>
    <phoneticPr fontId="2"/>
  </si>
  <si>
    <t>羽ノ浦町</t>
    <rPh sb="0" eb="1">
      <t>ハ</t>
    </rPh>
    <rPh sb="2" eb="3">
      <t>ウラ</t>
    </rPh>
    <rPh sb="3" eb="4">
      <t>マチ</t>
    </rPh>
    <phoneticPr fontId="2"/>
  </si>
  <si>
    <t>資料　市民生活課「住民基本台帳」</t>
    <rPh sb="0" eb="2">
      <t>シリョウ</t>
    </rPh>
    <rPh sb="3" eb="5">
      <t>シミン</t>
    </rPh>
    <rPh sb="5" eb="7">
      <t>セイカツ</t>
    </rPh>
    <rPh sb="7" eb="8">
      <t>カ</t>
    </rPh>
    <rPh sb="9" eb="11">
      <t>ジュウミン</t>
    </rPh>
    <rPh sb="11" eb="13">
      <t>キホン</t>
    </rPh>
    <rPh sb="13" eb="15">
      <t>ダイチョウ</t>
    </rPh>
    <phoneticPr fontId="2"/>
  </si>
  <si>
    <t>区分</t>
    <rPh sb="0" eb="2">
      <t>クブン</t>
    </rPh>
    <phoneticPr fontId="2"/>
  </si>
  <si>
    <t>細 野 町</t>
    <rPh sb="0" eb="1">
      <t>ホソ</t>
    </rPh>
    <rPh sb="2" eb="3">
      <t>ノ</t>
    </rPh>
    <rPh sb="4" eb="5">
      <t>マチ</t>
    </rPh>
    <phoneticPr fontId="2"/>
  </si>
  <si>
    <t>地区名</t>
    <rPh sb="0" eb="3">
      <t>チクメイ</t>
    </rPh>
    <phoneticPr fontId="2"/>
  </si>
  <si>
    <t>鳴門市</t>
    <rPh sb="0" eb="1">
      <t>ナリ</t>
    </rPh>
    <rPh sb="1" eb="2">
      <t>モン</t>
    </rPh>
    <rPh sb="2" eb="3">
      <t>シ</t>
    </rPh>
    <phoneticPr fontId="2"/>
  </si>
  <si>
    <t>第19回（平成22年）</t>
    <rPh sb="5" eb="7">
      <t>ヘイセイ</t>
    </rPh>
    <phoneticPr fontId="2"/>
  </si>
  <si>
    <t xml:space="preserve">  ３年</t>
    <rPh sb="3" eb="4">
      <t>ネン</t>
    </rPh>
    <phoneticPr fontId="2"/>
  </si>
  <si>
    <t>阿南市</t>
    <rPh sb="0" eb="3">
      <t>アナンシ</t>
    </rPh>
    <phoneticPr fontId="2"/>
  </si>
  <si>
    <t>第20回（平成27年）</t>
    <rPh sb="5" eb="7">
      <t>ヘイセイ</t>
    </rPh>
    <phoneticPr fontId="2"/>
  </si>
  <si>
    <t>年月</t>
    <rPh sb="0" eb="2">
      <t>ネンゲツ</t>
    </rPh>
    <phoneticPr fontId="2"/>
  </si>
  <si>
    <t>一般世帯数</t>
    <rPh sb="0" eb="2">
      <t>イッパン</t>
    </rPh>
    <rPh sb="2" eb="5">
      <t>セタイスウ</t>
    </rPh>
    <phoneticPr fontId="2"/>
  </si>
  <si>
    <t>中 野 島　　 地 区</t>
    <rPh sb="0" eb="1">
      <t>ナカ</t>
    </rPh>
    <rPh sb="2" eb="3">
      <t>ノ</t>
    </rPh>
    <rPh sb="4" eb="5">
      <t>シマ</t>
    </rPh>
    <rPh sb="8" eb="9">
      <t>チ</t>
    </rPh>
    <rPh sb="10" eb="11">
      <t>ク</t>
    </rPh>
    <phoneticPr fontId="2"/>
  </si>
  <si>
    <t>徳島市</t>
    <rPh sb="0" eb="1">
      <t>トク</t>
    </rPh>
    <rPh sb="1" eb="2">
      <t>シマ</t>
    </rPh>
    <rPh sb="2" eb="3">
      <t>シ</t>
    </rPh>
    <phoneticPr fontId="2"/>
  </si>
  <si>
    <t>松茂町</t>
    <rPh sb="0" eb="1">
      <t>マツ</t>
    </rPh>
    <rPh sb="1" eb="2">
      <t>シゲル</t>
    </rPh>
    <rPh sb="2" eb="3">
      <t>マチ</t>
    </rPh>
    <phoneticPr fontId="2"/>
  </si>
  <si>
    <t>60～64歳</t>
  </si>
  <si>
    <t>（単位：世帯,人）</t>
    <rPh sb="1" eb="3">
      <t>タンイ</t>
    </rPh>
    <rPh sb="4" eb="6">
      <t>セタイ</t>
    </rPh>
    <rPh sb="7" eb="8">
      <t>ニン</t>
    </rPh>
    <phoneticPr fontId="2"/>
  </si>
  <si>
    <t>桑 野 町</t>
    <rPh sb="0" eb="1">
      <t>クワ</t>
    </rPh>
    <rPh sb="2" eb="3">
      <t>ノ</t>
    </rPh>
    <rPh sb="4" eb="5">
      <t>マチ</t>
    </rPh>
    <phoneticPr fontId="2"/>
  </si>
  <si>
    <t>（単位：人）</t>
  </si>
  <si>
    <t>平成26年</t>
    <rPh sb="0" eb="2">
      <t>ヘイセイ</t>
    </rPh>
    <rPh sb="4" eb="5">
      <t>ネン</t>
    </rPh>
    <phoneticPr fontId="2"/>
  </si>
  <si>
    <t>山 口 町</t>
    <rPh sb="0" eb="1">
      <t>ヤマ</t>
    </rPh>
    <rPh sb="2" eb="3">
      <t>クチ</t>
    </rPh>
    <rPh sb="4" eb="5">
      <t>マチ</t>
    </rPh>
    <phoneticPr fontId="2"/>
  </si>
  <si>
    <t xml:space="preserve">５年 </t>
    <rPh sb="1" eb="2">
      <t>ネン</t>
    </rPh>
    <phoneticPr fontId="2"/>
  </si>
  <si>
    <t>富岡</t>
    <rPh sb="0" eb="1">
      <t>トミ</t>
    </rPh>
    <rPh sb="1" eb="2">
      <t>オカ</t>
    </rPh>
    <phoneticPr fontId="2"/>
  </si>
  <si>
    <t>大野</t>
    <rPh sb="0" eb="1">
      <t>ダイ</t>
    </rPh>
    <rPh sb="1" eb="2">
      <t>ノ</t>
    </rPh>
    <phoneticPr fontId="2"/>
  </si>
  <si>
    <t>宝田</t>
    <rPh sb="0" eb="1">
      <t>タカラ</t>
    </rPh>
    <rPh sb="1" eb="2">
      <t>タ</t>
    </rPh>
    <phoneticPr fontId="2"/>
  </si>
  <si>
    <t>新野</t>
    <rPh sb="0" eb="1">
      <t>シン</t>
    </rPh>
    <rPh sb="1" eb="2">
      <t>ノ</t>
    </rPh>
    <phoneticPr fontId="2"/>
  </si>
  <si>
    <t>0歳</t>
    <rPh sb="1" eb="2">
      <t>サイ</t>
    </rPh>
    <phoneticPr fontId="2"/>
  </si>
  <si>
    <t>第13回</t>
    <rPh sb="0" eb="1">
      <t>ダイ</t>
    </rPh>
    <rPh sb="3" eb="4">
      <t>カイ</t>
    </rPh>
    <phoneticPr fontId="2"/>
  </si>
  <si>
    <t>4歳</t>
    <rPh sb="1" eb="2">
      <t>サイ</t>
    </rPh>
    <phoneticPr fontId="2"/>
  </si>
  <si>
    <t>夫婦と子供
の世帯</t>
    <rPh sb="0" eb="2">
      <t>フウフ</t>
    </rPh>
    <rPh sb="3" eb="5">
      <t>コドモ</t>
    </rPh>
    <rPh sb="7" eb="9">
      <t>セタイ</t>
    </rPh>
    <phoneticPr fontId="2"/>
  </si>
  <si>
    <t>　  　各年１月～１２月の県外移動状況</t>
    <rPh sb="4" eb="5">
      <t>カク</t>
    </rPh>
    <rPh sb="5" eb="6">
      <t>ネン</t>
    </rPh>
    <rPh sb="7" eb="8">
      <t>ガツ</t>
    </rPh>
    <rPh sb="11" eb="12">
      <t>ガツ</t>
    </rPh>
    <rPh sb="13" eb="15">
      <t>ケンガイ</t>
    </rPh>
    <rPh sb="15" eb="17">
      <t>イドウ</t>
    </rPh>
    <rPh sb="17" eb="19">
      <t>ジョウキョウ</t>
    </rPh>
    <phoneticPr fontId="2"/>
  </si>
  <si>
    <t>女親と子供
の世帯</t>
    <rPh sb="0" eb="1">
      <t>オンナ</t>
    </rPh>
    <rPh sb="1" eb="2">
      <t>オヤ</t>
    </rPh>
    <rPh sb="3" eb="5">
      <t>コドモ</t>
    </rPh>
    <rPh sb="7" eb="9">
      <t>セタイ</t>
    </rPh>
    <phoneticPr fontId="2"/>
  </si>
  <si>
    <t>夫婦と
両親世帯</t>
    <rPh sb="0" eb="2">
      <t>フウフ</t>
    </rPh>
    <rPh sb="4" eb="6">
      <t>リョウシン</t>
    </rPh>
    <rPh sb="6" eb="8">
      <t>セタイ</t>
    </rPh>
    <phoneticPr fontId="2"/>
  </si>
  <si>
    <t>（単位：世帯,人）</t>
    <rPh sb="1" eb="3">
      <t>タンイ</t>
    </rPh>
    <rPh sb="4" eb="6">
      <t>セタイ</t>
    </rPh>
    <rPh sb="7" eb="8">
      <t>ヒト</t>
    </rPh>
    <phoneticPr fontId="2"/>
  </si>
  <si>
    <t>大　野</t>
    <rPh sb="0" eb="1">
      <t>ダイ</t>
    </rPh>
    <rPh sb="2" eb="3">
      <t>ノ</t>
    </rPh>
    <phoneticPr fontId="2"/>
  </si>
  <si>
    <t xml:space="preserve">６年 </t>
    <rPh sb="1" eb="2">
      <t>ネン</t>
    </rPh>
    <phoneticPr fontId="2"/>
  </si>
  <si>
    <t>60代以上</t>
    <rPh sb="2" eb="3">
      <t>ダイ</t>
    </rPh>
    <rPh sb="3" eb="5">
      <t>イジョウ</t>
    </rPh>
    <phoneticPr fontId="2"/>
  </si>
  <si>
    <t xml:space="preserve">
５年
</t>
  </si>
  <si>
    <t>総　数</t>
    <rPh sb="0" eb="1">
      <t>ソウ</t>
    </rPh>
    <rPh sb="2" eb="3">
      <t>カズ</t>
    </rPh>
    <phoneticPr fontId="2"/>
  </si>
  <si>
    <t>親族のみの世帯</t>
    <rPh sb="0" eb="2">
      <t>シンゾク</t>
    </rPh>
    <rPh sb="5" eb="7">
      <t>セタイ</t>
    </rPh>
    <phoneticPr fontId="2"/>
  </si>
  <si>
    <t>人　　　　　　口</t>
    <rPh sb="0" eb="1">
      <t>ヒト</t>
    </rPh>
    <rPh sb="7" eb="8">
      <t>クチ</t>
    </rPh>
    <phoneticPr fontId="2"/>
  </si>
  <si>
    <t>５年</t>
    <rPh sb="1" eb="2">
      <t>ネン</t>
    </rPh>
    <phoneticPr fontId="2"/>
  </si>
  <si>
    <t>平成27年</t>
    <rPh sb="0" eb="2">
      <t>ヘイセイ</t>
    </rPh>
    <rPh sb="4" eb="5">
      <t>ネン</t>
    </rPh>
    <phoneticPr fontId="2"/>
  </si>
  <si>
    <t>（各年3月31日現在）</t>
    <rPh sb="1" eb="2">
      <t>カク</t>
    </rPh>
    <rPh sb="2" eb="3">
      <t>ネン</t>
    </rPh>
    <rPh sb="4" eb="5">
      <t>ガツ</t>
    </rPh>
    <rPh sb="7" eb="8">
      <t>ニチ</t>
    </rPh>
    <rPh sb="8" eb="10">
      <t>ゲンザイ</t>
    </rPh>
    <phoneticPr fontId="2"/>
  </si>
  <si>
    <t>5～9歳</t>
    <rPh sb="3" eb="4">
      <t>サイ</t>
    </rPh>
    <phoneticPr fontId="2"/>
  </si>
  <si>
    <t>85歳以上</t>
    <rPh sb="2" eb="3">
      <t>サイ</t>
    </rPh>
    <rPh sb="3" eb="5">
      <t>イジョウ</t>
    </rPh>
    <phoneticPr fontId="2"/>
  </si>
  <si>
    <t xml:space="preserve"> （単位：世帯,人）</t>
    <rPh sb="2" eb="4">
      <t>タンイ</t>
    </rPh>
    <rPh sb="5" eb="7">
      <t>セタイ</t>
    </rPh>
    <rPh sb="8" eb="9">
      <t>ヒト</t>
    </rPh>
    <phoneticPr fontId="2"/>
  </si>
  <si>
    <t>昭和55年</t>
    <rPh sb="0" eb="2">
      <t>ショウワ</t>
    </rPh>
    <rPh sb="4" eb="5">
      <t>ネン</t>
    </rPh>
    <phoneticPr fontId="2"/>
  </si>
  <si>
    <t>全国</t>
    <rPh sb="0" eb="2">
      <t>ゼンコク</t>
    </rPh>
    <phoneticPr fontId="2"/>
  </si>
  <si>
    <t>３世代世帯数</t>
    <rPh sb="1" eb="3">
      <t>セダイ</t>
    </rPh>
    <rPh sb="3" eb="6">
      <t>セタイスウ</t>
    </rPh>
    <phoneticPr fontId="2"/>
  </si>
  <si>
    <t>（　再　　掲　）</t>
    <rPh sb="2" eb="3">
      <t>サイ</t>
    </rPh>
    <rPh sb="5" eb="6">
      <t>ケイ</t>
    </rPh>
    <phoneticPr fontId="2"/>
  </si>
  <si>
    <t>父子世帯</t>
    <rPh sb="0" eb="2">
      <t>フシ</t>
    </rPh>
    <rPh sb="2" eb="4">
      <t>セタイ</t>
    </rPh>
    <phoneticPr fontId="2"/>
  </si>
  <si>
    <t>注）総数は、労働状態「不詳」を含む。</t>
    <rPh sb="0" eb="1">
      <t>チュウ</t>
    </rPh>
    <rPh sb="2" eb="4">
      <t>ソウスウ</t>
    </rPh>
    <rPh sb="6" eb="8">
      <t>ロウドウ</t>
    </rPh>
    <rPh sb="8" eb="10">
      <t>ジョウタイ</t>
    </rPh>
    <rPh sb="11" eb="13">
      <t>フショウ</t>
    </rPh>
    <rPh sb="15" eb="16">
      <t>フク</t>
    </rPh>
    <phoneticPr fontId="2"/>
  </si>
  <si>
    <t>美波町</t>
    <rPh sb="0" eb="1">
      <t>ビ</t>
    </rPh>
    <rPh sb="1" eb="2">
      <t>ナミ</t>
    </rPh>
    <rPh sb="2" eb="3">
      <t>マチ</t>
    </rPh>
    <phoneticPr fontId="2"/>
  </si>
  <si>
    <t>海陽町</t>
    <rPh sb="0" eb="1">
      <t>ウミ</t>
    </rPh>
    <rPh sb="1" eb="2">
      <t>ヨウ</t>
    </rPh>
    <rPh sb="2" eb="3">
      <t>マチ</t>
    </rPh>
    <phoneticPr fontId="2"/>
  </si>
  <si>
    <t>東みよし町</t>
    <rPh sb="0" eb="1">
      <t>ヒガシ</t>
    </rPh>
    <rPh sb="4" eb="5">
      <t>マチ</t>
    </rPh>
    <phoneticPr fontId="2"/>
  </si>
  <si>
    <t>昭和35年</t>
    <rPh sb="0" eb="2">
      <t>ショウワ</t>
    </rPh>
    <rPh sb="4" eb="5">
      <t>ネン</t>
    </rPh>
    <phoneticPr fontId="2"/>
  </si>
  <si>
    <t>第８回</t>
    <rPh sb="0" eb="1">
      <t>ダイ</t>
    </rPh>
    <rPh sb="2" eb="3">
      <t>カイ</t>
    </rPh>
    <phoneticPr fontId="2"/>
  </si>
  <si>
    <t>転　　　入</t>
    <rPh sb="0" eb="1">
      <t>テン</t>
    </rPh>
    <rPh sb="4" eb="5">
      <t>ニュウ</t>
    </rPh>
    <phoneticPr fontId="2"/>
  </si>
  <si>
    <t>総　数</t>
    <rPh sb="0" eb="1">
      <t>ソウ</t>
    </rPh>
    <rPh sb="2" eb="3">
      <t>スウ</t>
    </rPh>
    <phoneticPr fontId="2"/>
  </si>
  <si>
    <t>昭和40年</t>
    <rPh sb="0" eb="2">
      <t>ショウワ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</si>
  <si>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</si>
  <si>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</si>
  <si>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</si>
  <si>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</si>
  <si>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加茂谷</t>
    <rPh sb="0" eb="2">
      <t>カモ</t>
    </rPh>
    <rPh sb="2" eb="3">
      <t>タニ</t>
    </rPh>
    <phoneticPr fontId="2"/>
  </si>
  <si>
    <t>第５回</t>
    <rPh sb="0" eb="1">
      <t>ダイ</t>
    </rPh>
    <rPh sb="2" eb="3">
      <t>カイ</t>
    </rPh>
    <phoneticPr fontId="2"/>
  </si>
  <si>
    <t>第９回</t>
    <rPh sb="0" eb="1">
      <t>ダイ</t>
    </rPh>
    <rPh sb="2" eb="3">
      <t>カイ</t>
    </rPh>
    <phoneticPr fontId="2"/>
  </si>
  <si>
    <t>昭和15年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</si>
  <si>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</si>
  <si>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１世帯当たり世帯人員</t>
    <rPh sb="1" eb="3">
      <t>セタイ</t>
    </rPh>
    <rPh sb="3" eb="4">
      <t>ア</t>
    </rPh>
    <rPh sb="6" eb="8">
      <t>セタイ</t>
    </rPh>
    <rPh sb="8" eb="10">
      <t>ジンイン</t>
    </rPh>
    <phoneticPr fontId="2"/>
  </si>
  <si>
    <t>牟岐町</t>
    <rPh sb="0" eb="3">
      <t>ムギチョウ</t>
    </rPh>
    <phoneticPr fontId="2"/>
  </si>
  <si>
    <t>～</t>
  </si>
  <si>
    <t>核家族世帯</t>
    <rPh sb="0" eb="1">
      <t>カク</t>
    </rPh>
    <rPh sb="1" eb="2">
      <t>イエ</t>
    </rPh>
    <rPh sb="2" eb="3">
      <t>ゾク</t>
    </rPh>
    <rPh sb="3" eb="5">
      <t>セタイ</t>
    </rPh>
    <phoneticPr fontId="2"/>
  </si>
  <si>
    <t>核家族以外の世帯</t>
    <rPh sb="0" eb="3">
      <t>カクカゾク</t>
    </rPh>
    <rPh sb="3" eb="5">
      <t>イガイ</t>
    </rPh>
    <rPh sb="6" eb="8">
      <t>セタイ</t>
    </rPh>
    <phoneticPr fontId="2"/>
  </si>
  <si>
    <t>富　岡</t>
    <rPh sb="0" eb="1">
      <t>トミ</t>
    </rPh>
    <rPh sb="2" eb="3">
      <t>オカ</t>
    </rPh>
    <phoneticPr fontId="2"/>
  </si>
  <si>
    <t>新　野</t>
    <rPh sb="0" eb="1">
      <t>シン</t>
    </rPh>
    <rPh sb="2" eb="3">
      <t>ノ</t>
    </rPh>
    <phoneticPr fontId="2"/>
  </si>
  <si>
    <t>令和２年度</t>
    <rPh sb="0" eb="2">
      <t>レイワ</t>
    </rPh>
    <rPh sb="3" eb="4">
      <t>トシ</t>
    </rPh>
    <rPh sb="4" eb="5">
      <t>ド</t>
    </rPh>
    <phoneticPr fontId="2"/>
  </si>
  <si>
    <t>平成24年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</si>
  <si>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</si>
  <si>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３年度</t>
    <rPh sb="1" eb="2">
      <t>ネン</t>
    </rPh>
    <rPh sb="2" eb="3">
      <t>ド</t>
    </rPh>
    <phoneticPr fontId="2"/>
  </si>
  <si>
    <t>1世帯当たり世帯人員</t>
    <rPh sb="1" eb="3">
      <t>セタイ</t>
    </rPh>
    <rPh sb="3" eb="4">
      <t>ア</t>
    </rPh>
    <rPh sb="6" eb="8">
      <t>セタイ</t>
    </rPh>
    <rPh sb="8" eb="10">
      <t>ジンイン</t>
    </rPh>
    <phoneticPr fontId="2"/>
  </si>
  <si>
    <t>１３　 年度別移住実績</t>
    <rPh sb="4" eb="6">
      <t>ネンド</t>
    </rPh>
    <rPh sb="6" eb="7">
      <t>ベツ</t>
    </rPh>
    <rPh sb="7" eb="9">
      <t>イジュウ</t>
    </rPh>
    <rPh sb="9" eb="11">
      <t>ジッセキ</t>
    </rPh>
    <phoneticPr fontId="2"/>
  </si>
  <si>
    <t>28年</t>
    <rPh sb="2" eb="3">
      <t>ネン</t>
    </rPh>
    <phoneticPr fontId="2"/>
  </si>
  <si>
    <t>３月分の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</si>
  <si>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平成29年</t>
    <rPh sb="0" eb="2">
      <t>ヘイセイ</t>
    </rPh>
    <rPh sb="4" eb="5">
      <t>ネン</t>
    </rPh>
    <phoneticPr fontId="2"/>
  </si>
  <si>
    <t>夫婦、子供と
ひとり親の
世帯</t>
    <rPh sb="0" eb="2">
      <t>フウフ</t>
    </rPh>
    <rPh sb="3" eb="5">
      <t>コドモ</t>
    </rPh>
    <rPh sb="10" eb="11">
      <t>オヤ</t>
    </rPh>
    <rPh sb="13" eb="15">
      <t>セタイ</t>
    </rPh>
    <phoneticPr fontId="2"/>
  </si>
  <si>
    <t>富 岡 町</t>
    <rPh sb="0" eb="1">
      <t>トミ</t>
    </rPh>
    <rPh sb="2" eb="3">
      <t>オカ</t>
    </rPh>
    <rPh sb="4" eb="5">
      <t>マチ</t>
    </rPh>
    <phoneticPr fontId="2"/>
  </si>
  <si>
    <t>29年</t>
    <rPh sb="2" eb="3">
      <t>ネン</t>
    </rPh>
    <phoneticPr fontId="2"/>
  </si>
  <si>
    <t>１２　 年齢別転入・転出状況</t>
    <rPh sb="4" eb="6">
      <t>ネンレイ</t>
    </rPh>
    <rPh sb="6" eb="7">
      <t>ベツ</t>
    </rPh>
    <rPh sb="7" eb="9">
      <t>テンニュウ</t>
    </rPh>
    <rPh sb="10" eb="12">
      <t>テンシュツ</t>
    </rPh>
    <rPh sb="12" eb="14">
      <t>ジョウキョウ</t>
    </rPh>
    <phoneticPr fontId="2"/>
  </si>
  <si>
    <t>平成30年</t>
    <rPh sb="0" eb="2">
      <t>ヘイセイ</t>
    </rPh>
    <rPh sb="4" eb="5">
      <t>ネン</t>
    </rPh>
    <phoneticPr fontId="2"/>
  </si>
  <si>
    <t>大野地区</t>
    <rPh sb="0" eb="2">
      <t>オオノ</t>
    </rPh>
    <rPh sb="2" eb="4">
      <t>チク</t>
    </rPh>
    <phoneticPr fontId="2"/>
  </si>
  <si>
    <t>総　　数</t>
    <rPh sb="0" eb="1">
      <t>ソウ</t>
    </rPh>
    <rPh sb="3" eb="4">
      <t>スウ</t>
    </rPh>
    <phoneticPr fontId="2"/>
  </si>
  <si>
    <t>小　　計</t>
    <rPh sb="0" eb="1">
      <t>ショウ</t>
    </rPh>
    <rPh sb="3" eb="4">
      <t>ケイ</t>
    </rPh>
    <phoneticPr fontId="2"/>
  </si>
  <si>
    <t>…</t>
  </si>
  <si>
    <t>30年</t>
    <rPh sb="2" eb="3">
      <t>ネン</t>
    </rPh>
    <phoneticPr fontId="2"/>
  </si>
  <si>
    <r>
      <t>※</t>
    </r>
    <r>
      <rPr>
        <sz val="8"/>
        <rFont val="BIZ UD明朝 Medium"/>
        <family val="1"/>
        <charset val="128"/>
      </rPr>
      <t>　</t>
    </r>
    <r>
      <rPr>
        <sz val="11"/>
        <rFont val="BIZ UD明朝 Medium"/>
        <family val="1"/>
        <charset val="128"/>
      </rPr>
      <t>第6回の世帯数は不明</t>
    </r>
    <rPh sb="2" eb="3">
      <t>ダイ</t>
    </rPh>
    <rPh sb="4" eb="5">
      <t>カイ</t>
    </rPh>
    <rPh sb="6" eb="9">
      <t>セタイスウ</t>
    </rPh>
    <rPh sb="10" eb="12">
      <t>フメイ</t>
    </rPh>
    <phoneticPr fontId="2"/>
  </si>
  <si>
    <t>移住者数</t>
    <rPh sb="0" eb="3">
      <t>イジュウシャ</t>
    </rPh>
    <rPh sb="3" eb="4">
      <t>スウ</t>
    </rPh>
    <phoneticPr fontId="2"/>
  </si>
  <si>
    <t>那賀川地区</t>
    <rPh sb="0" eb="1">
      <t>トモ</t>
    </rPh>
    <rPh sb="1" eb="2">
      <t>ガ</t>
    </rPh>
    <rPh sb="2" eb="3">
      <t>カワ</t>
    </rPh>
    <rPh sb="3" eb="4">
      <t>チ</t>
    </rPh>
    <rPh sb="4" eb="5">
      <t>ク</t>
    </rPh>
    <phoneticPr fontId="2"/>
  </si>
  <si>
    <t>40代</t>
    <rPh sb="2" eb="3">
      <t>ダイ</t>
    </rPh>
    <phoneticPr fontId="2"/>
  </si>
  <si>
    <t>令和2年</t>
    <rPh sb="0" eb="2">
      <t>レイワ</t>
    </rPh>
    <rPh sb="3" eb="4">
      <t>ネン</t>
    </rPh>
    <phoneticPr fontId="2"/>
  </si>
  <si>
    <t>0～4歳</t>
    <rPh sb="3" eb="4">
      <t>サイ</t>
    </rPh>
    <phoneticPr fontId="2"/>
  </si>
  <si>
    <t>　</t>
  </si>
  <si>
    <t>　 令和 2年</t>
    <rPh sb="2" eb="4">
      <t>レイワ</t>
    </rPh>
    <rPh sb="6" eb="7">
      <t>アキトシ</t>
    </rPh>
    <phoneticPr fontId="2"/>
  </si>
  <si>
    <t>（令和2年10月1日現在）</t>
    <rPh sb="1" eb="3">
      <t>レイワ</t>
    </rPh>
    <phoneticPr fontId="2"/>
  </si>
  <si>
    <t>８　　地　 区　 別　 世　 帯　 数　　　　と　 人　 口　 の　 推　 移</t>
    <rPh sb="3" eb="4">
      <t>チ</t>
    </rPh>
    <rPh sb="6" eb="7">
      <t>ク</t>
    </rPh>
    <rPh sb="9" eb="10">
      <t>ベツ</t>
    </rPh>
    <rPh sb="12" eb="13">
      <t>ヨ</t>
    </rPh>
    <rPh sb="15" eb="16">
      <t>オビ</t>
    </rPh>
    <rPh sb="18" eb="19">
      <t>カズ</t>
    </rPh>
    <rPh sb="26" eb="27">
      <t>ヒト</t>
    </rPh>
    <rPh sb="29" eb="30">
      <t>クチ</t>
    </rPh>
    <rPh sb="35" eb="36">
      <t>スイ</t>
    </rPh>
    <rPh sb="38" eb="39">
      <t>ワタル</t>
    </rPh>
    <phoneticPr fontId="2"/>
  </si>
  <si>
    <t xml:space="preserve"> 20才未満</t>
    <rPh sb="3" eb="4">
      <t>サイ</t>
    </rPh>
    <rPh sb="4" eb="6">
      <t>ミマン</t>
    </rPh>
    <phoneticPr fontId="2"/>
  </si>
  <si>
    <t>0～14歳</t>
    <rPh sb="4" eb="5">
      <t>サイ</t>
    </rPh>
    <phoneticPr fontId="2"/>
  </si>
  <si>
    <t>加茂谷地区</t>
    <rPh sb="0" eb="3">
      <t>カモダニ</t>
    </rPh>
    <rPh sb="3" eb="5">
      <t>チク</t>
    </rPh>
    <phoneticPr fontId="2"/>
  </si>
  <si>
    <t>伊 島 町</t>
    <rPh sb="0" eb="1">
      <t>イ</t>
    </rPh>
    <rPh sb="2" eb="3">
      <t>シマ</t>
    </rPh>
    <rPh sb="4" eb="5">
      <t>マチ</t>
    </rPh>
    <phoneticPr fontId="2"/>
  </si>
  <si>
    <t>資料　観光交流課</t>
    <rPh sb="0" eb="2">
      <t>シリョウ</t>
    </rPh>
    <rPh sb="3" eb="5">
      <t>カンコウ</t>
    </rPh>
    <rPh sb="5" eb="8">
      <t>コウリュウカ</t>
    </rPh>
    <phoneticPr fontId="2"/>
  </si>
  <si>
    <t>うち自宅で従業</t>
    <rPh sb="2" eb="4">
      <t>ジタク</t>
    </rPh>
    <rPh sb="5" eb="7">
      <t>ジュウギョウ</t>
    </rPh>
    <phoneticPr fontId="2"/>
  </si>
  <si>
    <t>うち県内他市町村で従業・通学</t>
    <rPh sb="2" eb="4">
      <t>ケンナイ</t>
    </rPh>
    <rPh sb="4" eb="5">
      <t>タ</t>
    </rPh>
    <rPh sb="5" eb="8">
      <t>シチョウソン</t>
    </rPh>
    <rPh sb="9" eb="11">
      <t>ジュウギョウ</t>
    </rPh>
    <rPh sb="12" eb="14">
      <t>ツウガク</t>
    </rPh>
    <phoneticPr fontId="2"/>
  </si>
  <si>
    <t>うち市外からの流入者</t>
    <rPh sb="2" eb="4">
      <t>シガイ</t>
    </rPh>
    <rPh sb="7" eb="9">
      <t>リュウニュウ</t>
    </rPh>
    <rPh sb="9" eb="10">
      <t>モノ</t>
    </rPh>
    <phoneticPr fontId="2"/>
  </si>
  <si>
    <t>（単位：人）</t>
    <rPh sb="1" eb="3">
      <t>タンイ</t>
    </rPh>
    <rPh sb="4" eb="5">
      <t>ニン</t>
    </rPh>
    <phoneticPr fontId="2"/>
  </si>
  <si>
    <t>兄弟、姉妹
の世帯</t>
    <rPh sb="0" eb="2">
      <t>キョウダイ</t>
    </rPh>
    <rPh sb="3" eb="5">
      <t>シマイ</t>
    </rPh>
    <rPh sb="7" eb="9">
      <t>セタイ</t>
    </rPh>
    <phoneticPr fontId="2"/>
  </si>
  <si>
    <t>夫婦、子供、
親と他の親族
の世帯</t>
    <rPh sb="0" eb="2">
      <t>フウフ</t>
    </rPh>
    <rPh sb="3" eb="5">
      <t>コドモ</t>
    </rPh>
    <rPh sb="7" eb="8">
      <t>オヤ</t>
    </rPh>
    <rPh sb="9" eb="10">
      <t>タ</t>
    </rPh>
    <rPh sb="11" eb="13">
      <t>シンゾク</t>
    </rPh>
    <rPh sb="15" eb="17">
      <t>セタイ</t>
    </rPh>
    <phoneticPr fontId="2"/>
  </si>
  <si>
    <t>人 口
（人）</t>
    <rPh sb="0" eb="1">
      <t>ヒト</t>
    </rPh>
    <rPh sb="2" eb="3">
      <t>クチ</t>
    </rPh>
    <rPh sb="5" eb="6">
      <t>ヒト</t>
    </rPh>
    <phoneticPr fontId="2"/>
  </si>
  <si>
    <t>転　　入</t>
    <rPh sb="0" eb="1">
      <t>テン</t>
    </rPh>
    <rPh sb="3" eb="4">
      <t>ニュウ</t>
    </rPh>
    <phoneticPr fontId="2"/>
  </si>
  <si>
    <t>転　　出</t>
    <rPh sb="0" eb="1">
      <t>テン</t>
    </rPh>
    <rPh sb="3" eb="4">
      <t>デ</t>
    </rPh>
    <phoneticPr fontId="2"/>
  </si>
  <si>
    <t>夫婦と他の親族
(親・子供を
含まず)の世帯</t>
    <rPh sb="0" eb="2">
      <t>フウフ</t>
    </rPh>
    <rPh sb="3" eb="4">
      <t>タ</t>
    </rPh>
    <rPh sb="5" eb="7">
      <t>シンゾク</t>
    </rPh>
    <rPh sb="9" eb="10">
      <t>オヤ</t>
    </rPh>
    <rPh sb="11" eb="13">
      <t>コドモ</t>
    </rPh>
    <rPh sb="15" eb="16">
      <t>フク</t>
    </rPh>
    <rPh sb="20" eb="22">
      <t>セタイ</t>
    </rPh>
    <phoneticPr fontId="2"/>
  </si>
  <si>
    <t xml:space="preserve">
３年
</t>
    <rPh sb="2" eb="3">
      <t>ネン</t>
    </rPh>
    <phoneticPr fontId="2"/>
  </si>
  <si>
    <t>　  　各年１月～１２月の県内市町村間の移動状況</t>
    <rPh sb="4" eb="5">
      <t>カク</t>
    </rPh>
    <rPh sb="5" eb="6">
      <t>ネン</t>
    </rPh>
    <rPh sb="7" eb="8">
      <t>ガツ</t>
    </rPh>
    <rPh sb="11" eb="12">
      <t>ガツ</t>
    </rPh>
    <rPh sb="13" eb="15">
      <t>ケンナイ</t>
    </rPh>
    <rPh sb="15" eb="18">
      <t>シチョウソン</t>
    </rPh>
    <rPh sb="18" eb="19">
      <t>カン</t>
    </rPh>
    <rPh sb="20" eb="22">
      <t>イドウ</t>
    </rPh>
    <rPh sb="22" eb="24">
      <t>ジョウキョウ</t>
    </rPh>
    <phoneticPr fontId="2"/>
  </si>
  <si>
    <t>３年度</t>
    <rPh sb="2" eb="3">
      <t>ド</t>
    </rPh>
    <phoneticPr fontId="2"/>
  </si>
  <si>
    <t>第20回</t>
    <rPh sb="0" eb="1">
      <t>ダイ</t>
    </rPh>
    <rPh sb="3" eb="4">
      <t>カイ</t>
    </rPh>
    <phoneticPr fontId="2"/>
  </si>
  <si>
    <t>18歳未満世帯員
のいる世帯</t>
    <rPh sb="2" eb="5">
      <t>サイミマン</t>
    </rPh>
    <rPh sb="5" eb="8">
      <t>セタイイン</t>
    </rPh>
    <rPh sb="12" eb="14">
      <t>セタイ</t>
    </rPh>
    <phoneticPr fontId="2"/>
  </si>
  <si>
    <t>増減数
（人）</t>
    <rPh sb="0" eb="2">
      <t>ゾウゲン</t>
    </rPh>
    <rPh sb="2" eb="3">
      <t>スウ</t>
    </rPh>
    <rPh sb="5" eb="6">
      <t>ヒト</t>
    </rPh>
    <phoneticPr fontId="2"/>
  </si>
  <si>
    <t>令
和
２
年</t>
    <rPh sb="0" eb="1">
      <t>レイ</t>
    </rPh>
    <rPh sb="2" eb="3">
      <t>カズ</t>
    </rPh>
    <rPh sb="6" eb="7">
      <t>ネン</t>
    </rPh>
    <phoneticPr fontId="2"/>
  </si>
  <si>
    <t>25～34歳</t>
    <rPh sb="5" eb="6">
      <t>サイ</t>
    </rPh>
    <phoneticPr fontId="2"/>
  </si>
  <si>
    <t>増減数
（千人）</t>
    <rPh sb="0" eb="2">
      <t>ゾウゲン</t>
    </rPh>
    <rPh sb="2" eb="3">
      <t>スウ</t>
    </rPh>
    <rPh sb="5" eb="7">
      <t>センニン</t>
    </rPh>
    <phoneticPr fontId="2"/>
  </si>
  <si>
    <t>（令和2年10月1日現在）</t>
    <rPh sb="1" eb="3">
      <t>レイワ</t>
    </rPh>
    <rPh sb="4" eb="5">
      <t>ネン</t>
    </rPh>
    <rPh sb="7" eb="8">
      <t>ガツ</t>
    </rPh>
    <rPh sb="9" eb="12">
      <t>ニチゲンザイ</t>
    </rPh>
    <phoneticPr fontId="2"/>
  </si>
  <si>
    <t>１５　　 国　勢　調　査　に　よ　る　　　　地　区　別　人　口　の　推　移</t>
    <rPh sb="5" eb="6">
      <t>コク</t>
    </rPh>
    <rPh sb="7" eb="8">
      <t>ゼイ</t>
    </rPh>
    <rPh sb="9" eb="10">
      <t>チョウ</t>
    </rPh>
    <rPh sb="11" eb="12">
      <t>サ</t>
    </rPh>
    <rPh sb="22" eb="23">
      <t>チ</t>
    </rPh>
    <rPh sb="24" eb="25">
      <t>ク</t>
    </rPh>
    <rPh sb="26" eb="27">
      <t>ベツ</t>
    </rPh>
    <rPh sb="28" eb="29">
      <t>ヒト</t>
    </rPh>
    <rPh sb="30" eb="31">
      <t>クチ</t>
    </rPh>
    <rPh sb="34" eb="35">
      <t>スイ</t>
    </rPh>
    <rPh sb="36" eb="37">
      <t>ウツリ</t>
    </rPh>
    <phoneticPr fontId="2"/>
  </si>
  <si>
    <t>90歳</t>
    <rPh sb="2" eb="3">
      <t>サイ</t>
    </rPh>
    <phoneticPr fontId="2"/>
  </si>
  <si>
    <t>１０　 県内移動状況</t>
    <rPh sb="4" eb="5">
      <t>ケン</t>
    </rPh>
    <rPh sb="5" eb="6">
      <t>ナイ</t>
    </rPh>
    <rPh sb="6" eb="7">
      <t>ウツリ</t>
    </rPh>
    <rPh sb="7" eb="8">
      <t>ドウ</t>
    </rPh>
    <rPh sb="8" eb="9">
      <t>ジョウ</t>
    </rPh>
    <rPh sb="9" eb="10">
      <t>キョウ</t>
    </rPh>
    <phoneticPr fontId="2"/>
  </si>
  <si>
    <t>１１　 県外移動状況</t>
    <rPh sb="4" eb="5">
      <t>ケン</t>
    </rPh>
    <rPh sb="5" eb="6">
      <t>ガイ</t>
    </rPh>
    <rPh sb="6" eb="7">
      <t>ウツリ</t>
    </rPh>
    <rPh sb="7" eb="8">
      <t>ドウ</t>
    </rPh>
    <rPh sb="8" eb="9">
      <t>ジョウ</t>
    </rPh>
    <rPh sb="9" eb="10">
      <t>キョウ</t>
    </rPh>
    <phoneticPr fontId="2"/>
  </si>
  <si>
    <t>６月分の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</si>
  <si>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夫婦、親と
他の親族
(子供を含まず)
の世帯</t>
    <rPh sb="0" eb="2">
      <t>フウフ</t>
    </rPh>
    <rPh sb="3" eb="4">
      <t>オヤ</t>
    </rPh>
    <rPh sb="6" eb="7">
      <t>タ</t>
    </rPh>
    <rPh sb="8" eb="10">
      <t>シンゾク</t>
    </rPh>
    <rPh sb="12" eb="14">
      <t>コドモ</t>
    </rPh>
    <rPh sb="15" eb="16">
      <t>フク</t>
    </rPh>
    <rPh sb="21" eb="23">
      <t>セタイ</t>
    </rPh>
    <phoneticPr fontId="2"/>
  </si>
  <si>
    <t xml:space="preserve">４年 </t>
    <rPh sb="1" eb="2">
      <t>ネン</t>
    </rPh>
    <phoneticPr fontId="2"/>
  </si>
  <si>
    <t>４月分の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</si>
  <si>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７月分の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</si>
  <si>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８月分の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</si>
  <si>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９月分の
移動計</t>
    <rPh sb="1" eb="2">
      <t>ガツ</t>
    </rPh>
    <rPh sb="2" eb="3">
      <t>フン</t>
    </rPh>
    <rPh sb="5" eb="6">
      <t>イ</t>
    </rPh>
    <rPh sb="6" eb="7">
      <t>ドウ</t>
    </rPh>
    <rPh sb="7" eb="8">
      <t>ケイ</t>
    </rPh>
    <phoneticPr fontId="2"/>
  </si>
  <si>
    <t>総　　数</t>
    <rPh sb="0" eb="1">
      <t>ソウ</t>
    </rPh>
    <rPh sb="3" eb="4">
      <t>カズ</t>
    </rPh>
    <phoneticPr fontId="2"/>
  </si>
  <si>
    <t>11月分の
移動計</t>
    <rPh sb="2" eb="3">
      <t>ガツ</t>
    </rPh>
    <rPh sb="3" eb="4">
      <t>フン</t>
    </rPh>
    <phoneticPr fontId="2"/>
  </si>
  <si>
    <t>注） ｢その他」とは、職権による記載・消除等である。</t>
    <rPh sb="0" eb="1">
      <t>チュウ</t>
    </rPh>
    <rPh sb="6" eb="7">
      <t>タ</t>
    </rPh>
    <rPh sb="11" eb="13">
      <t>ショッケン</t>
    </rPh>
    <rPh sb="16" eb="18">
      <t>キサイ</t>
    </rPh>
    <rPh sb="19" eb="20">
      <t>ケ</t>
    </rPh>
    <rPh sb="20" eb="21">
      <t>ノゾ</t>
    </rPh>
    <rPh sb="21" eb="22">
      <t>トウ</t>
    </rPh>
    <phoneticPr fontId="2"/>
  </si>
  <si>
    <t>　　徳島県のホームページでは、１か月分の移動計を加減して翌月1日の推計人口として掲載している。</t>
    <rPh sb="2" eb="4">
      <t>トクシマ</t>
    </rPh>
    <rPh sb="24" eb="26">
      <t>カゲン</t>
    </rPh>
    <phoneticPr fontId="2"/>
  </si>
  <si>
    <t>移　住
世帯数</t>
    <rPh sb="0" eb="1">
      <t>ワタル</t>
    </rPh>
    <rPh sb="2" eb="3">
      <t>スミ</t>
    </rPh>
    <rPh sb="4" eb="7">
      <t>セタイスウ</t>
    </rPh>
    <phoneticPr fontId="2"/>
  </si>
  <si>
    <t>不 明</t>
    <rPh sb="0" eb="1">
      <t>フ</t>
    </rPh>
    <rPh sb="2" eb="3">
      <t>アキラ</t>
    </rPh>
    <phoneticPr fontId="2"/>
  </si>
  <si>
    <t>第10回</t>
    <rPh sb="0" eb="1">
      <t>ダイ</t>
    </rPh>
    <rPh sb="3" eb="4">
      <t>カイ</t>
    </rPh>
    <phoneticPr fontId="2"/>
  </si>
  <si>
    <t>第11回</t>
    <rPh sb="0" eb="1">
      <t>ダイ</t>
    </rPh>
    <rPh sb="3" eb="4">
      <t>カイ</t>
    </rPh>
    <phoneticPr fontId="2"/>
  </si>
  <si>
    <t>第12回</t>
    <rPh sb="0" eb="1">
      <t>ダイ</t>
    </rPh>
    <rPh sb="3" eb="4">
      <t>カイ</t>
    </rPh>
    <phoneticPr fontId="2"/>
  </si>
  <si>
    <t>第14回</t>
    <rPh sb="0" eb="1">
      <t>ダイ</t>
    </rPh>
    <rPh sb="3" eb="4">
      <t>カイ</t>
    </rPh>
    <phoneticPr fontId="2"/>
  </si>
  <si>
    <t>吉 井 町</t>
    <rPh sb="0" eb="1">
      <t>キチ</t>
    </rPh>
    <rPh sb="2" eb="3">
      <t>イ</t>
    </rPh>
    <rPh sb="4" eb="5">
      <t>マチ</t>
    </rPh>
    <phoneticPr fontId="2"/>
  </si>
  <si>
    <t>第17回</t>
    <rPh sb="0" eb="1">
      <t>ダイ</t>
    </rPh>
    <rPh sb="3" eb="4">
      <t>カイ</t>
    </rPh>
    <phoneticPr fontId="2"/>
  </si>
  <si>
    <t>第18回</t>
    <rPh sb="0" eb="1">
      <t>ダイ</t>
    </rPh>
    <rPh sb="3" eb="4">
      <t>カイ</t>
    </rPh>
    <phoneticPr fontId="2"/>
  </si>
  <si>
    <t>第21回</t>
    <rPh sb="0" eb="1">
      <t>ダイ</t>
    </rPh>
    <rPh sb="3" eb="4">
      <t>カイ</t>
    </rPh>
    <phoneticPr fontId="2"/>
  </si>
  <si>
    <t>常住地による
人　　口</t>
    <rPh sb="0" eb="2">
      <t>ジョウジュウ</t>
    </rPh>
    <rPh sb="2" eb="3">
      <t>チ</t>
    </rPh>
    <rPh sb="7" eb="8">
      <t>ニン</t>
    </rPh>
    <rPh sb="10" eb="11">
      <t>クチ</t>
    </rPh>
    <phoneticPr fontId="2"/>
  </si>
  <si>
    <r>
      <t>内県外移住</t>
    </r>
    <r>
      <rPr>
        <sz val="6"/>
        <rFont val="BIZ UD明朝 Medium"/>
        <family val="1"/>
        <charset val="128"/>
      </rPr>
      <t xml:space="preserve"> </t>
    </r>
    <rPh sb="0" eb="1">
      <t>ナイ</t>
    </rPh>
    <rPh sb="1" eb="3">
      <t>ケンガイ</t>
    </rPh>
    <rPh sb="3" eb="5">
      <t>イジュウ</t>
    </rPh>
    <phoneticPr fontId="2"/>
  </si>
  <si>
    <t>従業地通学地
の　人　口</t>
    <rPh sb="0" eb="2">
      <t>ジュウギョウ</t>
    </rPh>
    <rPh sb="2" eb="3">
      <t>チ</t>
    </rPh>
    <rPh sb="3" eb="5">
      <t>ツウガク</t>
    </rPh>
    <rPh sb="5" eb="6">
      <t>チ</t>
    </rPh>
    <rPh sb="9" eb="10">
      <t>ニン</t>
    </rPh>
    <rPh sb="11" eb="12">
      <t>クチ</t>
    </rPh>
    <phoneticPr fontId="2"/>
  </si>
  <si>
    <t>資料　企画政策課「国勢調査」</t>
    <rPh sb="0" eb="2">
      <t>シリョウ</t>
    </rPh>
    <rPh sb="3" eb="7">
      <t>キカクセイサク</t>
    </rPh>
    <rPh sb="7" eb="8">
      <t>カ</t>
    </rPh>
    <rPh sb="9" eb="11">
      <t>コクセイ</t>
    </rPh>
    <rPh sb="11" eb="13">
      <t>チョウサ</t>
    </rPh>
    <phoneticPr fontId="2"/>
  </si>
  <si>
    <t>資料　企画政策課「国勢調査」</t>
    <rPh sb="0" eb="2">
      <t>シリョウ</t>
    </rPh>
    <rPh sb="3" eb="5">
      <t>キカク</t>
    </rPh>
    <rPh sb="5" eb="7">
      <t>セイサク</t>
    </rPh>
    <rPh sb="7" eb="8">
      <t>カ</t>
    </rPh>
    <rPh sb="9" eb="11">
      <t>コクセイ</t>
    </rPh>
    <rPh sb="11" eb="13">
      <t>チョウサ</t>
    </rPh>
    <phoneticPr fontId="2"/>
  </si>
  <si>
    <t>１９　　 国 　勢　 調　 査　 の　　　　年　 齢　 別 　人 　口　　</t>
    <rPh sb="5" eb="6">
      <t>クニ</t>
    </rPh>
    <rPh sb="8" eb="9">
      <t>ゼイ</t>
    </rPh>
    <rPh sb="11" eb="12">
      <t>チョウ</t>
    </rPh>
    <rPh sb="14" eb="15">
      <t>ジャ</t>
    </rPh>
    <rPh sb="22" eb="23">
      <t>トシ</t>
    </rPh>
    <rPh sb="25" eb="26">
      <t>ヨワイ</t>
    </rPh>
    <rPh sb="28" eb="29">
      <t>ベツ</t>
    </rPh>
    <rPh sb="31" eb="32">
      <t>ヒト</t>
    </rPh>
    <rPh sb="34" eb="35">
      <t>クチ</t>
    </rPh>
    <phoneticPr fontId="2"/>
  </si>
  <si>
    <t>平
成
27
年</t>
    <rPh sb="0" eb="1">
      <t>タイラ</t>
    </rPh>
    <rPh sb="2" eb="3">
      <t>シゲル</t>
    </rPh>
    <rPh sb="7" eb="8">
      <t>ネン</t>
    </rPh>
    <phoneticPr fontId="2"/>
  </si>
  <si>
    <t>増
減
数</t>
    <rPh sb="0" eb="1">
      <t>ゾウ</t>
    </rPh>
    <rPh sb="2" eb="3">
      <t>ゲン</t>
    </rPh>
    <rPh sb="4" eb="5">
      <t>スウ</t>
    </rPh>
    <phoneticPr fontId="2"/>
  </si>
  <si>
    <r>
      <t>内県内移住</t>
    </r>
    <r>
      <rPr>
        <sz val="6"/>
        <rFont val="BIZ UD明朝 Medium"/>
        <family val="1"/>
        <charset val="128"/>
      </rPr>
      <t xml:space="preserve"> </t>
    </r>
    <rPh sb="0" eb="1">
      <t>ナイ</t>
    </rPh>
    <rPh sb="1" eb="3">
      <t>ケンナイ</t>
    </rPh>
    <rPh sb="3" eb="5">
      <t>イジュウ</t>
    </rPh>
    <phoneticPr fontId="2"/>
  </si>
  <si>
    <t>　　１６　　 国　勢　調　査　に　よ　る　　　　地　区　別　世　帯　数　と　人　口</t>
    <rPh sb="7" eb="8">
      <t>クニ</t>
    </rPh>
    <rPh sb="9" eb="10">
      <t>セイ</t>
    </rPh>
    <rPh sb="11" eb="12">
      <t>チョウ</t>
    </rPh>
    <rPh sb="13" eb="14">
      <t>サ</t>
    </rPh>
    <rPh sb="24" eb="25">
      <t>チ</t>
    </rPh>
    <rPh sb="26" eb="27">
      <t>ク</t>
    </rPh>
    <rPh sb="28" eb="29">
      <t>ベツ</t>
    </rPh>
    <rPh sb="30" eb="31">
      <t>セ</t>
    </rPh>
    <rPh sb="32" eb="33">
      <t>オビ</t>
    </rPh>
    <rPh sb="34" eb="35">
      <t>カズ</t>
    </rPh>
    <rPh sb="38" eb="39">
      <t>ヒト</t>
    </rPh>
    <rPh sb="40" eb="41">
      <t>クチ</t>
    </rPh>
    <phoneticPr fontId="2"/>
  </si>
  <si>
    <t>　　　２０　　国  勢  調  査  の  年  齢　　　 階  層  別  人  口  （ ５ 歳 階 級 ）</t>
    <rPh sb="7" eb="8">
      <t>クニ</t>
    </rPh>
    <rPh sb="10" eb="11">
      <t>ゼイ</t>
    </rPh>
    <rPh sb="13" eb="14">
      <t>チョウ</t>
    </rPh>
    <rPh sb="16" eb="17">
      <t>ジャ</t>
    </rPh>
    <rPh sb="22" eb="23">
      <t>トシ</t>
    </rPh>
    <rPh sb="25" eb="26">
      <t>ヨワイ</t>
    </rPh>
    <rPh sb="30" eb="31">
      <t>カイ</t>
    </rPh>
    <rPh sb="33" eb="34">
      <t>ソウ</t>
    </rPh>
    <rPh sb="36" eb="37">
      <t>ベツ</t>
    </rPh>
    <rPh sb="39" eb="40">
      <t>ヒト</t>
    </rPh>
    <rPh sb="42" eb="43">
      <t>クチ</t>
    </rPh>
    <rPh sb="49" eb="50">
      <t>サイ</t>
    </rPh>
    <rPh sb="51" eb="52">
      <t>カイ</t>
    </rPh>
    <rPh sb="53" eb="54">
      <t>キュウ</t>
    </rPh>
    <phoneticPr fontId="2"/>
  </si>
  <si>
    <t>　２１　　世　　帯　　の　　　　家　　族　　類　　型</t>
    <rPh sb="5" eb="6">
      <t>ヨ</t>
    </rPh>
    <rPh sb="8" eb="9">
      <t>オビ</t>
    </rPh>
    <rPh sb="16" eb="17">
      <t>イエ</t>
    </rPh>
    <rPh sb="19" eb="20">
      <t>ゾク</t>
    </rPh>
    <rPh sb="22" eb="23">
      <t>ルイ</t>
    </rPh>
    <rPh sb="25" eb="26">
      <t>ガタ</t>
    </rPh>
    <phoneticPr fontId="2"/>
  </si>
  <si>
    <t>４年度</t>
    <rPh sb="1" eb="2">
      <t>ネン</t>
    </rPh>
    <rPh sb="2" eb="3">
      <t>ド</t>
    </rPh>
    <phoneticPr fontId="2"/>
  </si>
  <si>
    <t>資料　企画政策課「国勢調査」、市民生活課「住民基本台帳」</t>
    <rPh sb="0" eb="2">
      <t>シリョウ</t>
    </rPh>
    <rPh sb="3" eb="7">
      <t>キカクセイサク</t>
    </rPh>
    <rPh sb="7" eb="8">
      <t>カ</t>
    </rPh>
    <rPh sb="9" eb="11">
      <t>コクセイ</t>
    </rPh>
    <rPh sb="11" eb="13">
      <t>チョウサ</t>
    </rPh>
    <rPh sb="15" eb="17">
      <t>シミン</t>
    </rPh>
    <rPh sb="17" eb="19">
      <t>セイカツ</t>
    </rPh>
    <rPh sb="19" eb="20">
      <t>カ</t>
    </rPh>
    <rPh sb="21" eb="23">
      <t>ジュウミン</t>
    </rPh>
    <rPh sb="23" eb="25">
      <t>キホン</t>
    </rPh>
    <rPh sb="25" eb="27">
      <t>ダイチョウ</t>
    </rPh>
    <phoneticPr fontId="2"/>
  </si>
  <si>
    <t>第21回（令和 2年）</t>
    <rPh sb="5" eb="7">
      <t>レイワ</t>
    </rPh>
    <phoneticPr fontId="2"/>
  </si>
  <si>
    <t>令和 4年</t>
    <rPh sb="0" eb="2">
      <t>レイワ</t>
    </rPh>
    <rPh sb="4" eb="5">
      <t>ネン</t>
    </rPh>
    <phoneticPr fontId="2"/>
  </si>
  <si>
    <t>令和 3年</t>
    <rPh sb="0" eb="2">
      <t>レイワ</t>
    </rPh>
    <rPh sb="4" eb="5">
      <t>ネン</t>
    </rPh>
    <phoneticPr fontId="2"/>
  </si>
  <si>
    <t>令和 2年</t>
    <rPh sb="0" eb="2">
      <t>レイワ</t>
    </rPh>
    <rPh sb="4" eb="5">
      <t>ネン</t>
    </rPh>
    <phoneticPr fontId="2"/>
  </si>
  <si>
    <t>令和5年</t>
    <rPh sb="0" eb="2">
      <t>レイワ</t>
    </rPh>
    <rPh sb="3" eb="4">
      <t>ネン</t>
    </rPh>
    <phoneticPr fontId="2"/>
  </si>
  <si>
    <t>資料　市民生活課「住民基本台帳」 下線は前年より増加</t>
    <rPh sb="0" eb="2">
      <t>シリョウ</t>
    </rPh>
    <rPh sb="3" eb="5">
      <t>シミン</t>
    </rPh>
    <rPh sb="5" eb="7">
      <t>セイカツ</t>
    </rPh>
    <rPh sb="7" eb="8">
      <t>カ</t>
    </rPh>
    <rPh sb="9" eb="11">
      <t>ジュウミン</t>
    </rPh>
    <rPh sb="11" eb="13">
      <t>キホン</t>
    </rPh>
    <rPh sb="13" eb="15">
      <t>ダイチョウ</t>
    </rPh>
    <rPh sb="17" eb="18">
      <t>シタ</t>
    </rPh>
    <rPh sb="18" eb="19">
      <t>セン</t>
    </rPh>
    <rPh sb="20" eb="22">
      <t>ゼンネン</t>
    </rPh>
    <rPh sb="24" eb="26">
      <t>ゾウカ</t>
    </rPh>
    <phoneticPr fontId="2"/>
  </si>
  <si>
    <t>令和4年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</si>
  <si>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</si>
  <si>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中 野 島　　地 区</t>
    <rPh sb="0" eb="1">
      <t>ナカ</t>
    </rPh>
    <rPh sb="2" eb="3">
      <t>ノ</t>
    </rPh>
    <rPh sb="4" eb="5">
      <t>シマ</t>
    </rPh>
    <rPh sb="7" eb="8">
      <t>チ</t>
    </rPh>
    <rPh sb="9" eb="10">
      <t>ク</t>
    </rPh>
    <phoneticPr fontId="2"/>
  </si>
  <si>
    <t>資料　市民生活課「住民基本台帳」 下線は前年より増加</t>
  </si>
  <si>
    <t>新 野 地 区</t>
    <rPh sb="0" eb="1">
      <t>シン</t>
    </rPh>
    <rPh sb="2" eb="3">
      <t>ノ</t>
    </rPh>
    <rPh sb="4" eb="5">
      <t>チ</t>
    </rPh>
    <rPh sb="6" eb="7">
      <t>ク</t>
    </rPh>
    <phoneticPr fontId="2"/>
  </si>
  <si>
    <t>見 能 林 　　地 区</t>
    <rPh sb="0" eb="1">
      <t>ケン</t>
    </rPh>
    <rPh sb="2" eb="3">
      <t>ノウ</t>
    </rPh>
    <rPh sb="4" eb="5">
      <t>ハヤシ</t>
    </rPh>
    <rPh sb="8" eb="9">
      <t>チ</t>
    </rPh>
    <rPh sb="10" eb="11">
      <t>ク</t>
    </rPh>
    <phoneticPr fontId="2"/>
  </si>
  <si>
    <t>桑 野 地 区</t>
    <rPh sb="0" eb="1">
      <t>クワ</t>
    </rPh>
    <rPh sb="2" eb="3">
      <t>ノ</t>
    </rPh>
    <rPh sb="4" eb="5">
      <t>チ</t>
    </rPh>
    <rPh sb="6" eb="7">
      <t>ク</t>
    </rPh>
    <phoneticPr fontId="2"/>
  </si>
  <si>
    <t>加 茂 谷 地 区</t>
    <rPh sb="0" eb="1">
      <t>カ</t>
    </rPh>
    <rPh sb="2" eb="3">
      <t>シゲル</t>
    </rPh>
    <rPh sb="4" eb="5">
      <t>タニ</t>
    </rPh>
    <rPh sb="6" eb="7">
      <t>チ</t>
    </rPh>
    <rPh sb="8" eb="9">
      <t>ク</t>
    </rPh>
    <phoneticPr fontId="2"/>
  </si>
  <si>
    <t>△698</t>
  </si>
  <si>
    <t>　　　　　　 ８　　地　 区　 別　 世　 帯　 数　　　　と　 人　 口　 の　 推　 移　（ 続 き ）</t>
    <rPh sb="10" eb="11">
      <t>チ</t>
    </rPh>
    <rPh sb="13" eb="14">
      <t>ク</t>
    </rPh>
    <rPh sb="16" eb="17">
      <t>ベツ</t>
    </rPh>
    <rPh sb="19" eb="20">
      <t>ヨ</t>
    </rPh>
    <rPh sb="22" eb="23">
      <t>オビ</t>
    </rPh>
    <rPh sb="25" eb="26">
      <t>カズ</t>
    </rPh>
    <rPh sb="33" eb="34">
      <t>ヒト</t>
    </rPh>
    <rPh sb="36" eb="37">
      <t>クチ</t>
    </rPh>
    <rPh sb="42" eb="43">
      <t>スイ</t>
    </rPh>
    <rPh sb="45" eb="46">
      <t>ワタル</t>
    </rPh>
    <rPh sb="49" eb="50">
      <t>ツヅ</t>
    </rPh>
    <phoneticPr fontId="2"/>
  </si>
  <si>
    <t>羽ノ浦 地 区</t>
    <rPh sb="0" eb="1">
      <t>ハ</t>
    </rPh>
    <rPh sb="2" eb="3">
      <t>ウラ</t>
    </rPh>
    <rPh sb="4" eb="5">
      <t>チ</t>
    </rPh>
    <rPh sb="6" eb="7">
      <t>ク</t>
    </rPh>
    <phoneticPr fontId="2"/>
  </si>
  <si>
    <t>那賀川 地 区</t>
    <rPh sb="0" eb="3">
      <t>ナカガワ</t>
    </rPh>
    <rPh sb="4" eb="5">
      <t>チ</t>
    </rPh>
    <rPh sb="6" eb="7">
      <t>ク</t>
    </rPh>
    <phoneticPr fontId="2"/>
  </si>
  <si>
    <t>橘　   地　区</t>
    <rPh sb="0" eb="1">
      <t>タチバナ</t>
    </rPh>
    <rPh sb="5" eb="6">
      <t>チ</t>
    </rPh>
    <rPh sb="7" eb="8">
      <t>ク</t>
    </rPh>
    <phoneticPr fontId="2"/>
  </si>
  <si>
    <t>伊 島 地 区</t>
    <rPh sb="0" eb="1">
      <t>イ</t>
    </rPh>
    <rPh sb="2" eb="3">
      <t>シマ</t>
    </rPh>
    <rPh sb="4" eb="5">
      <t>チ</t>
    </rPh>
    <rPh sb="6" eb="7">
      <t>ク</t>
    </rPh>
    <phoneticPr fontId="2"/>
  </si>
  <si>
    <t>楠 根 町</t>
    <rPh sb="0" eb="1">
      <t>クスノキ</t>
    </rPh>
    <rPh sb="2" eb="3">
      <t>ネ</t>
    </rPh>
    <rPh sb="4" eb="5">
      <t>マチ</t>
    </rPh>
    <phoneticPr fontId="2"/>
  </si>
  <si>
    <t>資料　市民生活課「住民基本台帳」</t>
  </si>
  <si>
    <t>大田井町</t>
    <rPh sb="0" eb="4">
      <t>オオタイチョウ</t>
    </rPh>
    <phoneticPr fontId="2"/>
  </si>
  <si>
    <t>大 井 町</t>
    <rPh sb="0" eb="1">
      <t>ダイ</t>
    </rPh>
    <rPh sb="2" eb="3">
      <t>イ</t>
    </rPh>
    <rPh sb="4" eb="5">
      <t>マチ</t>
    </rPh>
    <phoneticPr fontId="2"/>
  </si>
  <si>
    <t>水 井 町</t>
    <rPh sb="0" eb="1">
      <t>ミズ</t>
    </rPh>
    <rPh sb="2" eb="3">
      <t>イ</t>
    </rPh>
    <rPh sb="4" eb="5">
      <t>マチ</t>
    </rPh>
    <phoneticPr fontId="2"/>
  </si>
  <si>
    <t>十八女町</t>
    <rPh sb="0" eb="4">
      <t>サカリチョウ</t>
    </rPh>
    <phoneticPr fontId="2"/>
  </si>
  <si>
    <t>深 瀬 町</t>
    <rPh sb="0" eb="1">
      <t>ブカ</t>
    </rPh>
    <rPh sb="2" eb="3">
      <t>セ</t>
    </rPh>
    <rPh sb="4" eb="5">
      <t>マチ</t>
    </rPh>
    <phoneticPr fontId="2"/>
  </si>
  <si>
    <t>桑野地区</t>
    <rPh sb="0" eb="2">
      <t>クワノ</t>
    </rPh>
    <rPh sb="2" eb="4">
      <t>チク</t>
    </rPh>
    <phoneticPr fontId="2"/>
  </si>
  <si>
    <t>加 茂 町</t>
    <rPh sb="0" eb="1">
      <t>カ</t>
    </rPh>
    <rPh sb="2" eb="3">
      <t>シゲル</t>
    </rPh>
    <rPh sb="4" eb="5">
      <t>チョウ</t>
    </rPh>
    <phoneticPr fontId="2"/>
  </si>
  <si>
    <t>畭　　　町</t>
    <rPh sb="0" eb="1">
      <t>ハリ</t>
    </rPh>
    <rPh sb="4" eb="5">
      <t>マチ</t>
    </rPh>
    <phoneticPr fontId="2"/>
  </si>
  <si>
    <t>下大野町</t>
    <rPh sb="0" eb="1">
      <t>シモ</t>
    </rPh>
    <rPh sb="1" eb="3">
      <t>オオノ</t>
    </rPh>
    <rPh sb="3" eb="4">
      <t>チョウ</t>
    </rPh>
    <phoneticPr fontId="2"/>
  </si>
  <si>
    <t>中大野町</t>
    <rPh sb="0" eb="4">
      <t>ナカオオノチョウ</t>
    </rPh>
    <phoneticPr fontId="2"/>
  </si>
  <si>
    <t>上大野町</t>
    <rPh sb="0" eb="4">
      <t>カミオオノチョウ</t>
    </rPh>
    <phoneticPr fontId="2"/>
  </si>
  <si>
    <t>宝 田 町</t>
    <rPh sb="0" eb="1">
      <t>タカラ</t>
    </rPh>
    <rPh sb="2" eb="3">
      <t>タ</t>
    </rPh>
    <rPh sb="4" eb="5">
      <t>マチ</t>
    </rPh>
    <phoneticPr fontId="2"/>
  </si>
  <si>
    <t>長生町</t>
    <rPh sb="0" eb="3">
      <t>ナガイケチョウ</t>
    </rPh>
    <phoneticPr fontId="2"/>
  </si>
  <si>
    <t>長生地区</t>
    <rPh sb="0" eb="2">
      <t>ナガイケ</t>
    </rPh>
    <rPh sb="2" eb="4">
      <t>チク</t>
    </rPh>
    <phoneticPr fontId="2"/>
  </si>
  <si>
    <t>橘　　　町</t>
    <rPh sb="0" eb="1">
      <t>タチバナ</t>
    </rPh>
    <rPh sb="4" eb="5">
      <t>マチ</t>
    </rPh>
    <phoneticPr fontId="2"/>
  </si>
  <si>
    <t>橘地区</t>
    <rPh sb="0" eb="1">
      <t>タチバナ</t>
    </rPh>
    <rPh sb="1" eb="3">
      <t>チク</t>
    </rPh>
    <phoneticPr fontId="2"/>
  </si>
  <si>
    <t>上 中 町</t>
    <rPh sb="0" eb="1">
      <t>ウエ</t>
    </rPh>
    <rPh sb="2" eb="3">
      <t>ナカ</t>
    </rPh>
    <rPh sb="4" eb="5">
      <t>マチ</t>
    </rPh>
    <phoneticPr fontId="2"/>
  </si>
  <si>
    <t>中野島地区</t>
    <rPh sb="0" eb="3">
      <t>ナカノシマ</t>
    </rPh>
    <rPh sb="3" eb="5">
      <t>チク</t>
    </rPh>
    <phoneticPr fontId="2"/>
  </si>
  <si>
    <t>椿 泊 町</t>
    <rPh sb="0" eb="1">
      <t>ツバキ</t>
    </rPh>
    <rPh sb="2" eb="3">
      <t>ハク</t>
    </rPh>
    <rPh sb="4" eb="5">
      <t>マチ</t>
    </rPh>
    <phoneticPr fontId="2"/>
  </si>
  <si>
    <t>宝田地区</t>
    <rPh sb="0" eb="2">
      <t>タカラダ</t>
    </rPh>
    <rPh sb="2" eb="4">
      <t>チク</t>
    </rPh>
    <phoneticPr fontId="2"/>
  </si>
  <si>
    <t>辰 己 町</t>
    <rPh sb="0" eb="1">
      <t>タツ</t>
    </rPh>
    <rPh sb="2" eb="3">
      <t>ミ</t>
    </rPh>
    <rPh sb="4" eb="5">
      <t>マチ</t>
    </rPh>
    <phoneticPr fontId="2"/>
  </si>
  <si>
    <t>椿地区</t>
    <rPh sb="0" eb="1">
      <t>ツバキ</t>
    </rPh>
    <rPh sb="1" eb="3">
      <t>チク</t>
    </rPh>
    <phoneticPr fontId="2"/>
  </si>
  <si>
    <t>向 原 町</t>
    <rPh sb="0" eb="1">
      <t>ムカイ</t>
    </rPh>
    <rPh sb="2" eb="3">
      <t>ハラ</t>
    </rPh>
    <rPh sb="4" eb="5">
      <t>マチ</t>
    </rPh>
    <phoneticPr fontId="2"/>
  </si>
  <si>
    <t>福 井 町</t>
    <rPh sb="0" eb="1">
      <t>フク</t>
    </rPh>
    <rPh sb="2" eb="3">
      <t>イ</t>
    </rPh>
    <rPh sb="4" eb="5">
      <t>マチ</t>
    </rPh>
    <phoneticPr fontId="2"/>
  </si>
  <si>
    <t>令和 6年</t>
    <rPh sb="0" eb="2">
      <t>レイワ</t>
    </rPh>
    <rPh sb="4" eb="5">
      <t>ネン</t>
    </rPh>
    <phoneticPr fontId="2"/>
  </si>
  <si>
    <t>新 野 町</t>
    <rPh sb="0" eb="1">
      <t>シン</t>
    </rPh>
    <rPh sb="2" eb="3">
      <t>ノ</t>
    </rPh>
    <rPh sb="4" eb="5">
      <t>マチ</t>
    </rPh>
    <phoneticPr fontId="2"/>
  </si>
  <si>
    <t>福 村 町</t>
    <rPh sb="0" eb="1">
      <t>フク</t>
    </rPh>
    <rPh sb="2" eb="3">
      <t>ムラ</t>
    </rPh>
    <rPh sb="4" eb="5">
      <t>マチ</t>
    </rPh>
    <phoneticPr fontId="2"/>
  </si>
  <si>
    <t>新野地区</t>
    <rPh sb="0" eb="1">
      <t>シン</t>
    </rPh>
    <rPh sb="1" eb="2">
      <t>ノ</t>
    </rPh>
    <rPh sb="2" eb="4">
      <t>チク</t>
    </rPh>
    <phoneticPr fontId="2"/>
  </si>
  <si>
    <t>豊 益 町</t>
    <rPh sb="0" eb="1">
      <t>ユタカ</t>
    </rPh>
    <rPh sb="2" eb="3">
      <t>エキ</t>
    </rPh>
    <rPh sb="4" eb="5">
      <t>マチ</t>
    </rPh>
    <phoneticPr fontId="2"/>
  </si>
  <si>
    <t>津乃峰町</t>
    <rPh sb="0" eb="4">
      <t>ツノミネチョウ</t>
    </rPh>
    <phoneticPr fontId="2"/>
  </si>
  <si>
    <t>大 潟 町</t>
    <rPh sb="0" eb="1">
      <t>ダイ</t>
    </rPh>
    <rPh sb="2" eb="3">
      <t>カタ</t>
    </rPh>
    <rPh sb="4" eb="5">
      <t>マチ</t>
    </rPh>
    <phoneticPr fontId="2"/>
  </si>
  <si>
    <t>西路見町</t>
    <rPh sb="0" eb="4">
      <t>サイロミチョウ</t>
    </rPh>
    <phoneticPr fontId="2"/>
  </si>
  <si>
    <t>見能林町</t>
    <rPh sb="0" eb="4">
      <t>ミノバヤシチョウ</t>
    </rPh>
    <phoneticPr fontId="2"/>
  </si>
  <si>
    <t>原ヶ崎町</t>
    <rPh sb="0" eb="4">
      <t>ハラガサキチョウ</t>
    </rPh>
    <phoneticPr fontId="2"/>
  </si>
  <si>
    <t>中 林 町</t>
    <rPh sb="0" eb="1">
      <t>ナカ</t>
    </rPh>
    <rPh sb="2" eb="3">
      <t>ハヤシ</t>
    </rPh>
    <rPh sb="4" eb="5">
      <t>マチ</t>
    </rPh>
    <phoneticPr fontId="2"/>
  </si>
  <si>
    <t>住 吉 町</t>
    <rPh sb="0" eb="1">
      <t>ジュウ</t>
    </rPh>
    <rPh sb="2" eb="3">
      <t>キチ</t>
    </rPh>
    <rPh sb="4" eb="5">
      <t>マチ</t>
    </rPh>
    <phoneticPr fontId="2"/>
  </si>
  <si>
    <t>才 見 町</t>
    <rPh sb="0" eb="1">
      <t>サイ</t>
    </rPh>
    <rPh sb="2" eb="3">
      <t>ミ</t>
    </rPh>
    <rPh sb="4" eb="5">
      <t>マチ</t>
    </rPh>
    <phoneticPr fontId="2"/>
  </si>
  <si>
    <t>領 家 町</t>
    <rPh sb="0" eb="1">
      <t>リョウ</t>
    </rPh>
    <rPh sb="2" eb="3">
      <t>イエ</t>
    </rPh>
    <rPh sb="4" eb="5">
      <t>マチ</t>
    </rPh>
    <phoneticPr fontId="2"/>
  </si>
  <si>
    <t>見能林地区</t>
    <rPh sb="0" eb="3">
      <t>ミノバヤシ</t>
    </rPh>
    <rPh sb="3" eb="5">
      <t>チク</t>
    </rPh>
    <phoneticPr fontId="2"/>
  </si>
  <si>
    <t>七 見 町</t>
    <rPh sb="0" eb="1">
      <t>７</t>
    </rPh>
    <rPh sb="2" eb="3">
      <t>ミ</t>
    </rPh>
    <rPh sb="4" eb="5">
      <t>マチ</t>
    </rPh>
    <phoneticPr fontId="2"/>
  </si>
  <si>
    <t>内 原 町</t>
    <rPh sb="0" eb="1">
      <t>ウチ</t>
    </rPh>
    <rPh sb="2" eb="3">
      <t>ハラ</t>
    </rPh>
    <rPh sb="4" eb="5">
      <t>マチ</t>
    </rPh>
    <phoneticPr fontId="2"/>
  </si>
  <si>
    <t>日開野町</t>
    <rPh sb="0" eb="4">
      <t>ヒガイノチョウ</t>
    </rPh>
    <phoneticPr fontId="2"/>
  </si>
  <si>
    <t>学 原 町</t>
    <rPh sb="0" eb="1">
      <t>ガク</t>
    </rPh>
    <rPh sb="2" eb="3">
      <t>ハラ</t>
    </rPh>
    <rPh sb="4" eb="5">
      <t>マチ</t>
    </rPh>
    <phoneticPr fontId="2"/>
  </si>
  <si>
    <t>阿瀬比町</t>
    <rPh sb="0" eb="1">
      <t>ア</t>
    </rPh>
    <rPh sb="1" eb="2">
      <t>セ</t>
    </rPh>
    <rPh sb="2" eb="3">
      <t>ヒ</t>
    </rPh>
    <rPh sb="3" eb="4">
      <t>マチ</t>
    </rPh>
    <phoneticPr fontId="2"/>
  </si>
  <si>
    <t>富岡地区</t>
    <rPh sb="0" eb="2">
      <t>トミオカ</t>
    </rPh>
    <rPh sb="2" eb="4">
      <t>チク</t>
    </rPh>
    <phoneticPr fontId="2"/>
  </si>
  <si>
    <t>世　帯　数</t>
  </si>
  <si>
    <t>町名</t>
    <rPh sb="0" eb="1">
      <t>チョウ</t>
    </rPh>
    <rPh sb="1" eb="2">
      <t>メイ</t>
    </rPh>
    <phoneticPr fontId="2"/>
  </si>
  <si>
    <t>６年</t>
    <rPh sb="1" eb="2">
      <t>ネン</t>
    </rPh>
    <phoneticPr fontId="2"/>
  </si>
  <si>
    <t>９　　 町　  別  　世  　帯　  数　　　　と  　人　  口　　　　　　　</t>
    <rPh sb="4" eb="5">
      <t>マチ</t>
    </rPh>
    <rPh sb="8" eb="9">
      <t>ベツ</t>
    </rPh>
    <rPh sb="12" eb="13">
      <t>ヨ</t>
    </rPh>
    <rPh sb="16" eb="17">
      <t>オビ</t>
    </rPh>
    <rPh sb="20" eb="21">
      <t>カズ</t>
    </rPh>
    <rPh sb="29" eb="30">
      <t>ヒト</t>
    </rPh>
    <rPh sb="33" eb="34">
      <t>クチ</t>
    </rPh>
    <phoneticPr fontId="2"/>
  </si>
  <si>
    <t xml:space="preserve">
４年
</t>
  </si>
  <si>
    <t xml:space="preserve">
５年
</t>
    <rPh sb="2" eb="3">
      <t>ネン</t>
    </rPh>
    <phoneticPr fontId="2"/>
  </si>
  <si>
    <t>５年度</t>
    <rPh sb="2" eb="3">
      <t>ド</t>
    </rPh>
    <phoneticPr fontId="2"/>
  </si>
  <si>
    <t>△312</t>
  </si>
  <si>
    <t>令和7年</t>
    <rPh sb="0" eb="2">
      <t>レイワ</t>
    </rPh>
    <rPh sb="3" eb="4">
      <t>ネン</t>
    </rPh>
    <phoneticPr fontId="2"/>
  </si>
  <si>
    <t>令和２年</t>
  </si>
  <si>
    <t>令和２年度</t>
    <rPh sb="0" eb="2">
      <t>レイワ</t>
    </rPh>
    <rPh sb="3" eb="4">
      <t>ネン</t>
    </rPh>
    <rPh sb="4" eb="5">
      <t>ド</t>
    </rPh>
    <phoneticPr fontId="2"/>
  </si>
  <si>
    <t>（令和7年3月31日現在）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2"/>
  </si>
  <si>
    <t>　　　各年１月～１２月の５歳階級別移動状況</t>
    <rPh sb="3" eb="4">
      <t>カク</t>
    </rPh>
    <rPh sb="4" eb="5">
      <t>ネン</t>
    </rPh>
    <rPh sb="6" eb="7">
      <t>ガツ</t>
    </rPh>
    <rPh sb="10" eb="11">
      <t>ガツ</t>
    </rPh>
    <rPh sb="13" eb="14">
      <t>サイ</t>
    </rPh>
    <rPh sb="14" eb="17">
      <t>カイキュウベツ</t>
    </rPh>
    <rPh sb="17" eb="19">
      <t>イドウ</t>
    </rPh>
    <rPh sb="19" eb="21">
      <t>ジョウキョウ</t>
    </rPh>
    <phoneticPr fontId="2"/>
  </si>
  <si>
    <t>資料　県統計課「徳島県人口移動調査年報」</t>
    <rPh sb="0" eb="2">
      <t>シリョウ</t>
    </rPh>
    <rPh sb="3" eb="4">
      <t>ケン</t>
    </rPh>
    <rPh sb="4" eb="7">
      <t>トウケイカ</t>
    </rPh>
    <rPh sb="8" eb="11">
      <t>トクシマケン</t>
    </rPh>
    <rPh sb="11" eb="13">
      <t>ジンコウ</t>
    </rPh>
    <rPh sb="13" eb="15">
      <t>イドウ</t>
    </rPh>
    <rPh sb="15" eb="17">
      <t>チョウサ</t>
    </rPh>
    <rPh sb="17" eb="19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</si>
</sst>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¥&quot;#,##0;&quot;¥&quot;\-#,##0"/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8" formatCode="#,##0_ "/>
    <numFmt numFmtId="182" formatCode="[$-411]ggge&quot;年&quot;m&quot;月&quot;d&quot;日&quot;;@"/>
    <numFmt numFmtId="183" formatCode="#,##0.00\ "/>
    <numFmt numFmtId="184" formatCode="#,##0;&quot;△&quot;#,##0\ "/>
    <numFmt numFmtId="185" formatCode="0_);[Red]\(0\)"/>
    <numFmt numFmtId="186" formatCode="#,##0_ ;[Red]\-#,##0\ "/>
    <numFmt numFmtId="187" formatCode="0_ "/>
    <numFmt numFmtId="188" formatCode="#,##0_);[Red]\(#,##0\)"/>
    <numFmt numFmtId="189" formatCode="#,##0;&quot;△ &quot;#,##0"/>
    <numFmt numFmtId="190" formatCode="_ * #,##0.0_ ;_ * \-#,##0.0_ ;_ * &quot;-&quot;?_ ;_ @_ "/>
    <numFmt numFmtId="191" formatCode="#,##0;&quot;△&quot;#,##0&quot; &quot;"/>
    <numFmt numFmtId="192" formatCode="_ * #,##0.00_ ;_ * \-#,##0.00_ ;_ * &quot;-&quot;_ ;_ @_ "/>
  </numFmts>
  <fonts count="30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b/>
      <sz val="16"/>
      <name val="BIZ UD明朝 Medium"/>
      <family val="1"/>
    </font>
    <font>
      <sz val="10"/>
      <name val="BIZ UD明朝 Medium"/>
      <family val="1"/>
    </font>
    <font>
      <sz val="9"/>
      <name val="BIZ UD明朝 Medium"/>
      <family val="1"/>
    </font>
    <font>
      <sz val="10.5"/>
      <name val="BIZ UD明朝 Medium"/>
      <family val="1"/>
    </font>
    <font>
      <sz val="16"/>
      <name val="BIZ UD明朝 Medium"/>
      <family val="1"/>
    </font>
    <font>
      <sz val="11"/>
      <name val="ＭＳ 明朝"/>
      <family val="1"/>
    </font>
    <font>
      <sz val="11"/>
      <name val="ＭＳ Ｐ明朝"/>
      <family val="1"/>
    </font>
    <font>
      <b/>
      <sz val="16"/>
      <name val="ＭＳ Ｐ明朝"/>
      <family val="1"/>
    </font>
    <font>
      <sz val="12"/>
      <name val="ＭＳ 明朝"/>
      <family val="1"/>
    </font>
    <font>
      <sz val="12"/>
      <name val="ＭＳ Ｐ明朝"/>
      <family val="1"/>
    </font>
    <font>
      <sz val="16"/>
      <name val="ＭＳ Ｐ明朝"/>
      <family val="1"/>
    </font>
    <font>
      <sz val="10"/>
      <name val="ＭＳ 明朝"/>
      <family val="1"/>
    </font>
    <font>
      <sz val="12"/>
      <name val="BIZ UD明朝 Medium"/>
      <family val="1"/>
    </font>
    <font>
      <sz val="11"/>
      <color rgb="FFFF0000"/>
      <name val="BIZ UD明朝 Medium"/>
      <family val="1"/>
    </font>
    <font>
      <u/>
      <sz val="11"/>
      <name val="BIZ UD明朝 Medium"/>
      <family val="1"/>
    </font>
    <font>
      <b/>
      <sz val="11"/>
      <name val="BIZ UD明朝 Medium"/>
      <family val="1"/>
    </font>
    <font>
      <b/>
      <sz val="10.5"/>
      <name val="BIZ UD明朝 Medium"/>
      <family val="1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6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8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/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178" fontId="10" fillId="0" borderId="0" xfId="0" applyNumberFormat="1" applyFont="1" applyBorder="1" applyAlignment="1">
      <alignment horizontal="center" vertical="center"/>
    </xf>
    <xf numFmtId="178" fontId="10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58" fontId="10" fillId="0" borderId="17" xfId="0" applyNumberFormat="1" applyFont="1" applyBorder="1" applyAlignment="1">
      <alignment horizontal="center" vertical="center"/>
    </xf>
    <xf numFmtId="58" fontId="10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178" fontId="10" fillId="0" borderId="20" xfId="0" applyNumberFormat="1" applyFont="1" applyBorder="1" applyAlignment="1">
      <alignment horizontal="center" vertical="center"/>
    </xf>
    <xf numFmtId="38" fontId="10" fillId="0" borderId="21" xfId="1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38" fontId="10" fillId="0" borderId="15" xfId="1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82" fontId="9" fillId="0" borderId="17" xfId="0" applyNumberFormat="1" applyFont="1" applyBorder="1" applyAlignment="1">
      <alignment horizontal="center" vertical="center" shrinkToFit="1"/>
    </xf>
    <xf numFmtId="182" fontId="9" fillId="0" borderId="25" xfId="0" applyNumberFormat="1" applyFont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178" fontId="10" fillId="0" borderId="0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20" xfId="0" applyNumberFormat="1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178" fontId="10" fillId="0" borderId="15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78" fontId="10" fillId="0" borderId="17" xfId="0" applyNumberFormat="1" applyFont="1" applyBorder="1" applyAlignment="1">
      <alignment horizontal="right" vertical="center"/>
    </xf>
    <xf numFmtId="178" fontId="10" fillId="0" borderId="25" xfId="0" applyNumberFormat="1" applyFont="1" applyBorder="1" applyAlignment="1">
      <alignment horizontal="right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178" fontId="10" fillId="0" borderId="0" xfId="0" applyNumberFormat="1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82" fontId="9" fillId="0" borderId="20" xfId="0" applyNumberFormat="1" applyFont="1" applyBorder="1" applyAlignment="1">
      <alignment horizontal="center" vertical="center" shrinkToFit="1"/>
    </xf>
    <xf numFmtId="182" fontId="9" fillId="0" borderId="21" xfId="0" applyNumberFormat="1" applyFont="1" applyBorder="1" applyAlignment="1">
      <alignment horizontal="center" vertical="center" shrinkToFit="1"/>
    </xf>
    <xf numFmtId="183" fontId="5" fillId="0" borderId="0" xfId="0" applyNumberFormat="1" applyFont="1" applyFill="1" applyBorder="1" applyAlignment="1">
      <alignment horizontal="right" vertical="center"/>
    </xf>
    <xf numFmtId="183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Alignment="1">
      <alignment horizontal="right" vertical="center" wrapText="1"/>
    </xf>
    <xf numFmtId="183" fontId="5" fillId="0" borderId="17" xfId="0" applyNumberFormat="1" applyFont="1" applyFill="1" applyBorder="1" applyAlignment="1">
      <alignment horizontal="right" vertical="center"/>
    </xf>
    <xf numFmtId="183" fontId="6" fillId="0" borderId="17" xfId="0" applyNumberFormat="1" applyFont="1" applyFill="1" applyBorder="1" applyAlignment="1">
      <alignment horizontal="right" vertical="center" wrapText="1"/>
    </xf>
    <xf numFmtId="183" fontId="5" fillId="0" borderId="17" xfId="0" applyNumberFormat="1" applyFont="1" applyFill="1" applyBorder="1" applyAlignment="1">
      <alignment horizontal="right" vertical="center" wrapText="1"/>
    </xf>
    <xf numFmtId="0" fontId="5" fillId="0" borderId="17" xfId="0" applyNumberFormat="1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horizontal="left" vertical="center" indent="1"/>
    </xf>
    <xf numFmtId="184" fontId="5" fillId="0" borderId="0" xfId="0" applyNumberFormat="1" applyFont="1" applyFill="1" applyAlignment="1">
      <alignment vertical="center"/>
    </xf>
    <xf numFmtId="184" fontId="5" fillId="0" borderId="35" xfId="3" applyNumberFormat="1" applyFont="1" applyFill="1" applyBorder="1" applyAlignment="1">
      <alignment vertical="center"/>
    </xf>
    <xf numFmtId="184" fontId="5" fillId="0" borderId="15" xfId="3" applyNumberFormat="1" applyFont="1" applyFill="1" applyBorder="1" applyAlignment="1">
      <alignment vertical="center"/>
    </xf>
    <xf numFmtId="185" fontId="5" fillId="0" borderId="0" xfId="0" applyNumberFormat="1" applyFont="1" applyFill="1" applyBorder="1" applyAlignment="1">
      <alignment vertical="center"/>
    </xf>
    <xf numFmtId="185" fontId="5" fillId="0" borderId="35" xfId="3" applyNumberFormat="1" applyFont="1" applyFill="1" applyBorder="1" applyAlignment="1">
      <alignment vertical="center"/>
    </xf>
    <xf numFmtId="185" fontId="5" fillId="0" borderId="15" xfId="3" applyNumberFormat="1" applyFont="1" applyFill="1" applyBorder="1" applyAlignment="1">
      <alignment vertical="center"/>
    </xf>
    <xf numFmtId="185" fontId="5" fillId="0" borderId="13" xfId="0" applyNumberFormat="1" applyFont="1" applyFill="1" applyBorder="1" applyAlignment="1">
      <alignment vertical="center"/>
    </xf>
    <xf numFmtId="186" fontId="5" fillId="0" borderId="13" xfId="11" applyNumberFormat="1" applyFont="1" applyFill="1" applyBorder="1" applyAlignment="1">
      <alignment vertical="center"/>
    </xf>
    <xf numFmtId="185" fontId="5" fillId="0" borderId="36" xfId="3" applyNumberFormat="1" applyFont="1" applyFill="1" applyBorder="1" applyAlignment="1">
      <alignment vertical="center"/>
    </xf>
    <xf numFmtId="185" fontId="5" fillId="0" borderId="37" xfId="3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horizontal="right" vertical="center"/>
    </xf>
    <xf numFmtId="184" fontId="5" fillId="0" borderId="0" xfId="0" applyNumberFormat="1" applyFont="1" applyFill="1" applyBorder="1" applyAlignment="1">
      <alignment horizontal="center" vertical="center"/>
    </xf>
    <xf numFmtId="187" fontId="5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horizontal="right" vertical="center"/>
    </xf>
    <xf numFmtId="184" fontId="5" fillId="0" borderId="15" xfId="3" applyNumberFormat="1" applyFont="1" applyFill="1" applyBorder="1" applyAlignment="1">
      <alignment horizontal="right" vertical="center"/>
    </xf>
    <xf numFmtId="186" fontId="5" fillId="0" borderId="0" xfId="11" applyNumberFormat="1" applyFont="1" applyFill="1" applyBorder="1" applyAlignment="1">
      <alignment vertical="center"/>
    </xf>
    <xf numFmtId="187" fontId="5" fillId="0" borderId="35" xfId="3" applyNumberFormat="1" applyFont="1" applyFill="1" applyBorder="1" applyAlignment="1">
      <alignment vertical="center"/>
    </xf>
    <xf numFmtId="187" fontId="5" fillId="0" borderId="15" xfId="3" applyNumberFormat="1" applyFont="1" applyFill="1" applyBorder="1" applyAlignment="1">
      <alignment vertical="center"/>
    </xf>
    <xf numFmtId="186" fontId="5" fillId="0" borderId="0" xfId="11" applyNumberFormat="1" applyFont="1" applyFill="1" applyAlignment="1">
      <alignment vertical="center"/>
    </xf>
    <xf numFmtId="186" fontId="5" fillId="0" borderId="35" xfId="11" applyNumberFormat="1" applyFont="1" applyFill="1" applyBorder="1" applyAlignment="1">
      <alignment vertical="center"/>
    </xf>
    <xf numFmtId="186" fontId="5" fillId="0" borderId="15" xfId="11" applyNumberFormat="1" applyFont="1" applyFill="1" applyBorder="1" applyAlignment="1">
      <alignment vertical="center"/>
    </xf>
    <xf numFmtId="0" fontId="6" fillId="0" borderId="30" xfId="0" applyFont="1" applyFill="1" applyBorder="1" applyAlignment="1">
      <alignment horizontal="center" vertical="center"/>
    </xf>
    <xf numFmtId="186" fontId="5" fillId="0" borderId="36" xfId="11" applyNumberFormat="1" applyFont="1" applyFill="1" applyBorder="1" applyAlignment="1">
      <alignment vertical="center"/>
    </xf>
    <xf numFmtId="186" fontId="5" fillId="0" borderId="37" xfId="1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>
      <alignment horizontal="center" vertical="center"/>
    </xf>
    <xf numFmtId="41" fontId="5" fillId="0" borderId="13" xfId="0" applyNumberFormat="1" applyFont="1" applyFill="1" applyBorder="1" applyAlignment="1">
      <alignment vertical="center"/>
    </xf>
    <xf numFmtId="187" fontId="5" fillId="0" borderId="38" xfId="0" applyNumberFormat="1" applyFont="1" applyFill="1" applyBorder="1" applyAlignment="1">
      <alignment vertical="center"/>
    </xf>
    <xf numFmtId="187" fontId="5" fillId="0" borderId="13" xfId="0" applyNumberFormat="1" applyFont="1" applyFill="1" applyBorder="1" applyAlignment="1">
      <alignment vertical="center"/>
    </xf>
    <xf numFmtId="187" fontId="5" fillId="0" borderId="36" xfId="3" applyNumberFormat="1" applyFont="1" applyFill="1" applyBorder="1" applyAlignment="1">
      <alignment vertical="center"/>
    </xf>
    <xf numFmtId="187" fontId="5" fillId="0" borderId="37" xfId="3" applyNumberFormat="1" applyFont="1" applyFill="1" applyBorder="1" applyAlignment="1">
      <alignment vertical="center"/>
    </xf>
    <xf numFmtId="5" fontId="5" fillId="0" borderId="0" xfId="0" applyNumberFormat="1" applyFont="1" applyFill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38" fontId="3" fillId="0" borderId="0" xfId="11" applyFont="1" applyBorder="1" applyAlignment="1">
      <alignment horizontal="center" vertical="center"/>
    </xf>
    <xf numFmtId="38" fontId="3" fillId="0" borderId="20" xfId="11" applyFont="1" applyBorder="1" applyAlignment="1">
      <alignment horizontal="center" vertical="center"/>
    </xf>
    <xf numFmtId="38" fontId="3" fillId="0" borderId="15" xfId="1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58" fontId="3" fillId="0" borderId="17" xfId="0" applyNumberFormat="1" applyFont="1" applyBorder="1" applyAlignment="1">
      <alignment horizontal="center" vertical="center"/>
    </xf>
    <xf numFmtId="58" fontId="3" fillId="0" borderId="0" xfId="0" applyNumberFormat="1" applyFont="1" applyBorder="1" applyAlignment="1">
      <alignment horizontal="center" vertical="center"/>
    </xf>
    <xf numFmtId="58" fontId="3" fillId="0" borderId="25" xfId="0" applyNumberFormat="1" applyFont="1" applyBorder="1" applyAlignment="1">
      <alignment horizontal="center" vertical="center"/>
    </xf>
    <xf numFmtId="38" fontId="3" fillId="0" borderId="21" xfId="1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8" fontId="3" fillId="0" borderId="0" xfId="11" applyFont="1" applyAlignment="1">
      <alignment horizontal="center" vertical="center"/>
    </xf>
    <xf numFmtId="38" fontId="17" fillId="0" borderId="0" xfId="11" applyFont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 shrinkToFit="1"/>
    </xf>
    <xf numFmtId="38" fontId="3" fillId="0" borderId="17" xfId="11" applyFont="1" applyBorder="1" applyAlignment="1">
      <alignment horizontal="center" vertical="center"/>
    </xf>
    <xf numFmtId="38" fontId="3" fillId="0" borderId="39" xfId="11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178" fontId="3" fillId="0" borderId="20" xfId="0" applyNumberFormat="1" applyFont="1" applyBorder="1" applyAlignment="1">
      <alignment horizontal="right" vertical="center"/>
    </xf>
    <xf numFmtId="178" fontId="18" fillId="0" borderId="20" xfId="0" applyNumberFormat="1" applyFont="1" applyBorder="1" applyAlignment="1">
      <alignment horizontal="right" vertical="center"/>
    </xf>
    <xf numFmtId="178" fontId="18" fillId="0" borderId="0" xfId="0" applyNumberFormat="1" applyFont="1" applyBorder="1" applyAlignment="1">
      <alignment horizontal="right" vertical="center"/>
    </xf>
    <xf numFmtId="178" fontId="3" fillId="0" borderId="40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0" fillId="0" borderId="41" xfId="0" applyBorder="1"/>
    <xf numFmtId="0" fontId="3" fillId="0" borderId="16" xfId="0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right" vertical="center"/>
    </xf>
    <xf numFmtId="178" fontId="3" fillId="0" borderId="42" xfId="0" applyNumberFormat="1" applyFont="1" applyBorder="1" applyAlignment="1">
      <alignment horizontal="right" vertical="center"/>
    </xf>
    <xf numFmtId="178" fontId="18" fillId="0" borderId="40" xfId="0" applyNumberFormat="1" applyFont="1" applyBorder="1" applyAlignment="1">
      <alignment horizontal="right" vertical="center"/>
    </xf>
    <xf numFmtId="178" fontId="18" fillId="0" borderId="17" xfId="0" applyNumberFormat="1" applyFont="1" applyBorder="1" applyAlignment="1">
      <alignment horizontal="right" vertical="center"/>
    </xf>
    <xf numFmtId="178" fontId="18" fillId="0" borderId="4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8" fontId="3" fillId="0" borderId="43" xfId="0" applyNumberFormat="1" applyFont="1" applyBorder="1" applyAlignment="1">
      <alignment horizontal="right" vertical="center"/>
    </xf>
    <xf numFmtId="178" fontId="3" fillId="0" borderId="0" xfId="0" applyNumberFormat="1" applyFont="1"/>
    <xf numFmtId="182" fontId="3" fillId="0" borderId="20" xfId="0" applyNumberFormat="1" applyFont="1" applyBorder="1" applyAlignment="1">
      <alignment horizontal="center" vertical="center" shrinkToFit="1"/>
    </xf>
    <xf numFmtId="182" fontId="3" fillId="0" borderId="0" xfId="0" applyNumberFormat="1" applyFont="1" applyBorder="1" applyAlignment="1">
      <alignment horizontal="center" vertical="center" shrinkToFit="1"/>
    </xf>
    <xf numFmtId="182" fontId="3" fillId="0" borderId="40" xfId="0" applyNumberFormat="1" applyFont="1" applyBorder="1" applyAlignment="1">
      <alignment horizontal="center" vertical="center" shrinkToFit="1"/>
    </xf>
    <xf numFmtId="182" fontId="3" fillId="0" borderId="39" xfId="0" applyNumberFormat="1" applyFont="1" applyBorder="1" applyAlignment="1">
      <alignment horizontal="center" vertical="center" shrinkToFit="1"/>
    </xf>
    <xf numFmtId="0" fontId="3" fillId="0" borderId="44" xfId="0" applyFont="1" applyBorder="1"/>
    <xf numFmtId="0" fontId="3" fillId="0" borderId="41" xfId="0" applyFont="1" applyBorder="1"/>
    <xf numFmtId="178" fontId="3" fillId="0" borderId="45" xfId="0" applyNumberFormat="1" applyFont="1" applyBorder="1" applyAlignment="1">
      <alignment horizontal="right" vertical="center"/>
    </xf>
    <xf numFmtId="178" fontId="3" fillId="0" borderId="46" xfId="0" applyNumberFormat="1" applyFont="1" applyBorder="1" applyAlignment="1">
      <alignment horizontal="right" vertical="center"/>
    </xf>
    <xf numFmtId="182" fontId="3" fillId="0" borderId="45" xfId="0" applyNumberFormat="1" applyFont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left" vertical="center"/>
    </xf>
    <xf numFmtId="178" fontId="18" fillId="0" borderId="46" xfId="0" applyNumberFormat="1" applyFont="1" applyBorder="1" applyAlignment="1">
      <alignment horizontal="right" vertical="center"/>
    </xf>
    <xf numFmtId="182" fontId="3" fillId="0" borderId="46" xfId="0" applyNumberFormat="1" applyFont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distributed" vertical="center" indent="1"/>
    </xf>
    <xf numFmtId="0" fontId="5" fillId="0" borderId="12" xfId="0" applyFont="1" applyFill="1" applyBorder="1" applyAlignment="1">
      <alignment horizontal="left" vertical="center" justifyLastLine="1"/>
    </xf>
    <xf numFmtId="0" fontId="5" fillId="0" borderId="12" xfId="0" applyFont="1" applyFill="1" applyBorder="1"/>
    <xf numFmtId="0" fontId="3" fillId="0" borderId="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distributed" vertical="center" indent="1"/>
    </xf>
    <xf numFmtId="0" fontId="5" fillId="0" borderId="51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5" fillId="0" borderId="25" xfId="0" applyFont="1" applyFill="1" applyBorder="1" applyAlignment="1">
      <alignment horizontal="distributed" vertical="center" indent="1"/>
    </xf>
    <xf numFmtId="178" fontId="3" fillId="0" borderId="52" xfId="0" applyNumberFormat="1" applyFont="1" applyFill="1" applyBorder="1" applyAlignment="1">
      <alignment vertical="center"/>
    </xf>
    <xf numFmtId="178" fontId="3" fillId="0" borderId="53" xfId="0" applyNumberFormat="1" applyFont="1" applyFill="1" applyBorder="1" applyAlignment="1">
      <alignment vertical="center"/>
    </xf>
    <xf numFmtId="178" fontId="5" fillId="0" borderId="2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vertical="center"/>
    </xf>
    <xf numFmtId="178" fontId="3" fillId="0" borderId="20" xfId="0" applyNumberFormat="1" applyFont="1" applyFill="1" applyBorder="1" applyAlignment="1">
      <alignment vertical="center"/>
    </xf>
    <xf numFmtId="178" fontId="5" fillId="0" borderId="54" xfId="0" applyNumberFormat="1" applyFont="1" applyFill="1" applyBorder="1" applyAlignment="1">
      <alignment vertical="center"/>
    </xf>
    <xf numFmtId="178" fontId="5" fillId="0" borderId="21" xfId="0" applyNumberFormat="1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178" fontId="3" fillId="0" borderId="48" xfId="0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>
      <alignment vertical="center"/>
    </xf>
    <xf numFmtId="178" fontId="5" fillId="0" borderId="0" xfId="3" applyNumberFormat="1" applyFont="1" applyFill="1" applyBorder="1" applyAlignment="1">
      <alignment vertical="center"/>
    </xf>
    <xf numFmtId="178" fontId="5" fillId="0" borderId="12" xfId="0" applyNumberFormat="1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justifyLastLine="1"/>
    </xf>
    <xf numFmtId="0" fontId="5" fillId="0" borderId="15" xfId="0" applyFont="1" applyFill="1" applyBorder="1" applyAlignment="1">
      <alignment horizontal="left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right" vertical="center" indent="2"/>
    </xf>
    <xf numFmtId="0" fontId="3" fillId="0" borderId="15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41" fontId="20" fillId="0" borderId="55" xfId="0" applyNumberFormat="1" applyFont="1" applyBorder="1" applyAlignment="1">
      <alignment horizontal="right" vertical="center" shrinkToFit="1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1" fontId="3" fillId="0" borderId="15" xfId="0" applyNumberFormat="1" applyFont="1" applyBorder="1" applyAlignment="1">
      <alignment horizontal="right" vertical="center"/>
    </xf>
    <xf numFmtId="41" fontId="20" fillId="0" borderId="56" xfId="0" applyNumberFormat="1" applyFont="1" applyBorder="1" applyAlignment="1">
      <alignment horizontal="right" vertical="center" shrinkToFit="1"/>
    </xf>
    <xf numFmtId="41" fontId="3" fillId="0" borderId="17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right" vertical="center"/>
    </xf>
    <xf numFmtId="41" fontId="20" fillId="0" borderId="5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9" fillId="0" borderId="5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178" fontId="5" fillId="0" borderId="25" xfId="0" applyNumberFormat="1" applyFont="1" applyBorder="1" applyAlignment="1">
      <alignment horizontal="distributed" vertical="center"/>
    </xf>
    <xf numFmtId="188" fontId="20" fillId="0" borderId="55" xfId="0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horizontal="right" vertical="center"/>
    </xf>
    <xf numFmtId="188" fontId="20" fillId="0" borderId="56" xfId="0" applyNumberFormat="1" applyFont="1" applyBorder="1" applyAlignment="1">
      <alignment horizontal="right" vertical="center"/>
    </xf>
    <xf numFmtId="41" fontId="5" fillId="0" borderId="17" xfId="0" applyNumberFormat="1" applyFont="1" applyBorder="1" applyAlignment="1">
      <alignment horizontal="right" vertical="center"/>
    </xf>
    <xf numFmtId="41" fontId="5" fillId="0" borderId="25" xfId="0" applyNumberFormat="1" applyFont="1" applyBorder="1" applyAlignment="1">
      <alignment horizontal="right" vertical="center"/>
    </xf>
    <xf numFmtId="41" fontId="5" fillId="0" borderId="4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56" xfId="0" applyFont="1" applyBorder="1" applyAlignment="1">
      <alignment horizontal="center" vertical="center"/>
    </xf>
    <xf numFmtId="178" fontId="3" fillId="0" borderId="25" xfId="0" applyNumberFormat="1" applyFont="1" applyBorder="1" applyAlignment="1">
      <alignment horizontal="center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57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186" fontId="3" fillId="0" borderId="58" xfId="11" applyNumberFormat="1" applyFont="1" applyBorder="1" applyAlignment="1">
      <alignment horizontal="right" vertical="center"/>
    </xf>
    <xf numFmtId="186" fontId="3" fillId="0" borderId="20" xfId="11" applyNumberFormat="1" applyFont="1" applyBorder="1" applyAlignment="1">
      <alignment horizontal="right" vertical="center"/>
    </xf>
    <xf numFmtId="186" fontId="3" fillId="0" borderId="21" xfId="11" applyNumberFormat="1" applyFont="1" applyBorder="1" applyAlignment="1">
      <alignment horizontal="right" vertical="center"/>
    </xf>
    <xf numFmtId="0" fontId="5" fillId="0" borderId="59" xfId="0" applyFont="1" applyBorder="1" applyAlignment="1">
      <alignment horizontal="center" vertical="center" shrinkToFit="1"/>
    </xf>
    <xf numFmtId="38" fontId="3" fillId="0" borderId="23" xfId="0" applyNumberFormat="1" applyFont="1" applyFill="1" applyBorder="1" applyAlignment="1">
      <alignment vertical="center"/>
    </xf>
    <xf numFmtId="38" fontId="3" fillId="0" borderId="20" xfId="0" applyNumberFormat="1" applyFont="1" applyFill="1" applyBorder="1" applyAlignment="1">
      <alignment vertical="center"/>
    </xf>
    <xf numFmtId="38" fontId="3" fillId="0" borderId="21" xfId="0" applyNumberFormat="1" applyFont="1" applyFill="1" applyBorder="1" applyAlignment="1">
      <alignment vertical="center"/>
    </xf>
    <xf numFmtId="38" fontId="3" fillId="0" borderId="20" xfId="0" applyNumberFormat="1" applyFont="1" applyFill="1" applyBorder="1" applyAlignment="1">
      <alignment horizontal="right" vertical="center" indent="1"/>
    </xf>
    <xf numFmtId="186" fontId="3" fillId="0" borderId="55" xfId="11" applyNumberFormat="1" applyFont="1" applyBorder="1" applyAlignment="1">
      <alignment horizontal="right" vertical="center"/>
    </xf>
    <xf numFmtId="186" fontId="3" fillId="0" borderId="0" xfId="11" applyNumberFormat="1" applyFont="1" applyBorder="1" applyAlignment="1">
      <alignment horizontal="right" vertical="center"/>
    </xf>
    <xf numFmtId="186" fontId="3" fillId="0" borderId="15" xfId="11" applyNumberFormat="1" applyFont="1" applyBorder="1" applyAlignment="1">
      <alignment horizontal="right" vertical="center"/>
    </xf>
    <xf numFmtId="0" fontId="3" fillId="0" borderId="13" xfId="0" applyFont="1" applyBorder="1"/>
    <xf numFmtId="0" fontId="5" fillId="0" borderId="59" xfId="0" applyFont="1" applyBorder="1" applyAlignment="1">
      <alignment horizontal="center" vertical="center" wrapText="1" shrinkToFit="1"/>
    </xf>
    <xf numFmtId="38" fontId="3" fillId="0" borderId="22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38" fontId="3" fillId="0" borderId="15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right" vertical="center" indent="1"/>
    </xf>
    <xf numFmtId="0" fontId="5" fillId="0" borderId="62" xfId="0" applyFont="1" applyBorder="1" applyAlignment="1">
      <alignment horizontal="center" vertical="center" shrinkToFit="1"/>
    </xf>
    <xf numFmtId="0" fontId="22" fillId="0" borderId="62" xfId="0" applyFont="1" applyBorder="1" applyAlignment="1">
      <alignment horizontal="center" vertical="center" shrinkToFit="1"/>
    </xf>
    <xf numFmtId="188" fontId="3" fillId="0" borderId="0" xfId="0" applyNumberFormat="1" applyFont="1" applyFill="1" applyBorder="1" applyAlignment="1">
      <alignment horizontal="right" vertical="center" indent="1"/>
    </xf>
    <xf numFmtId="0" fontId="22" fillId="0" borderId="62" xfId="0" applyFont="1" applyBorder="1" applyAlignment="1">
      <alignment horizontal="center" vertical="center" wrapText="1" shrinkToFit="1"/>
    </xf>
    <xf numFmtId="189" fontId="3" fillId="0" borderId="0" xfId="0" applyNumberFormat="1" applyFont="1"/>
    <xf numFmtId="0" fontId="22" fillId="0" borderId="59" xfId="0" applyFont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 wrapText="1" shrinkToFit="1"/>
    </xf>
    <xf numFmtId="188" fontId="3" fillId="0" borderId="0" xfId="0" applyNumberFormat="1" applyFont="1" applyAlignment="1">
      <alignment horizontal="center" vertical="center"/>
    </xf>
    <xf numFmtId="188" fontId="8" fillId="0" borderId="0" xfId="0" applyNumberFormat="1" applyFont="1" applyFill="1" applyBorder="1" applyAlignment="1">
      <alignment horizontal="center" vertical="center"/>
    </xf>
    <xf numFmtId="188" fontId="3" fillId="0" borderId="49" xfId="0" applyNumberFormat="1" applyFont="1" applyFill="1" applyBorder="1" applyAlignment="1">
      <alignment horizontal="center" vertical="center"/>
    </xf>
    <xf numFmtId="188" fontId="3" fillId="0" borderId="17" xfId="0" applyNumberFormat="1" applyFont="1" applyFill="1" applyBorder="1" applyAlignment="1">
      <alignment horizontal="center" vertical="center"/>
    </xf>
    <xf numFmtId="188" fontId="3" fillId="0" borderId="0" xfId="0" applyNumberFormat="1" applyFont="1" applyBorder="1" applyAlignment="1">
      <alignment horizontal="center" vertical="center"/>
    </xf>
    <xf numFmtId="188" fontId="7" fillId="0" borderId="26" xfId="0" applyNumberFormat="1" applyFont="1" applyFill="1" applyBorder="1" applyAlignment="1">
      <alignment horizontal="center"/>
    </xf>
    <xf numFmtId="188" fontId="7" fillId="0" borderId="17" xfId="0" applyNumberFormat="1" applyFont="1" applyFill="1" applyBorder="1" applyAlignment="1">
      <alignment horizontal="center" vertical="center"/>
    </xf>
    <xf numFmtId="188" fontId="3" fillId="0" borderId="48" xfId="0" applyNumberFormat="1" applyFont="1" applyFill="1" applyBorder="1" applyAlignment="1">
      <alignment vertical="center"/>
    </xf>
    <xf numFmtId="188" fontId="3" fillId="0" borderId="0" xfId="0" applyNumberFormat="1" applyFont="1" applyFill="1" applyBorder="1" applyAlignment="1">
      <alignment vertical="center"/>
    </xf>
    <xf numFmtId="188" fontId="7" fillId="0" borderId="27" xfId="0" applyNumberFormat="1" applyFont="1" applyFill="1" applyBorder="1" applyAlignment="1">
      <alignment horizontal="center" vertical="center"/>
    </xf>
    <xf numFmtId="188" fontId="3" fillId="0" borderId="15" xfId="0" applyNumberFormat="1" applyFont="1" applyFill="1" applyBorder="1" applyAlignment="1">
      <alignment vertical="center"/>
    </xf>
    <xf numFmtId="188" fontId="7" fillId="0" borderId="20" xfId="0" applyNumberFormat="1" applyFont="1" applyFill="1" applyBorder="1" applyAlignment="1">
      <alignment horizontal="center" vertical="center"/>
    </xf>
    <xf numFmtId="188" fontId="7" fillId="0" borderId="63" xfId="0" applyNumberFormat="1" applyFont="1" applyFill="1" applyBorder="1" applyAlignment="1">
      <alignment horizontal="center" vertical="center"/>
    </xf>
    <xf numFmtId="188" fontId="7" fillId="0" borderId="7" xfId="0" applyNumberFormat="1" applyFont="1" applyFill="1" applyBorder="1" applyAlignment="1">
      <alignment horizontal="center"/>
    </xf>
    <xf numFmtId="188" fontId="7" fillId="0" borderId="21" xfId="0" applyNumberFormat="1" applyFont="1" applyFill="1" applyBorder="1" applyAlignment="1">
      <alignment horizontal="center" vertical="center"/>
    </xf>
    <xf numFmtId="188" fontId="7" fillId="0" borderId="16" xfId="0" applyNumberFormat="1" applyFont="1" applyFill="1" applyBorder="1" applyAlignment="1">
      <alignment horizontal="center"/>
    </xf>
    <xf numFmtId="188" fontId="3" fillId="0" borderId="0" xfId="0" applyNumberFormat="1" applyFont="1" applyAlignment="1">
      <alignment vertical="center"/>
    </xf>
    <xf numFmtId="188" fontId="3" fillId="0" borderId="49" xfId="0" applyNumberFormat="1" applyFont="1" applyBorder="1" applyAlignment="1">
      <alignment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52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56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178" fontId="3" fillId="0" borderId="14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178" fontId="3" fillId="0" borderId="55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distributed" vertical="center" indent="1"/>
    </xf>
    <xf numFmtId="178" fontId="3" fillId="0" borderId="55" xfId="0" applyNumberFormat="1" applyFont="1" applyBorder="1" applyAlignment="1">
      <alignment vertical="center"/>
    </xf>
    <xf numFmtId="178" fontId="3" fillId="0" borderId="15" xfId="0" applyNumberFormat="1" applyFont="1" applyBorder="1" applyAlignment="1">
      <alignment vertical="center"/>
    </xf>
    <xf numFmtId="178" fontId="3" fillId="0" borderId="64" xfId="0" applyNumberFormat="1" applyFont="1" applyBorder="1" applyAlignment="1">
      <alignment vertical="center"/>
    </xf>
    <xf numFmtId="178" fontId="3" fillId="0" borderId="13" xfId="0" applyNumberFormat="1" applyFont="1" applyBorder="1" applyAlignment="1">
      <alignment vertical="center"/>
    </xf>
    <xf numFmtId="184" fontId="3" fillId="0" borderId="13" xfId="0" applyNumberFormat="1" applyFont="1" applyBorder="1" applyAlignment="1">
      <alignment vertical="center"/>
    </xf>
    <xf numFmtId="0" fontId="3" fillId="0" borderId="30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184" fontId="3" fillId="0" borderId="55" xfId="0" applyNumberFormat="1" applyFont="1" applyBorder="1" applyAlignment="1">
      <alignment vertical="center"/>
    </xf>
    <xf numFmtId="184" fontId="3" fillId="0" borderId="0" xfId="0" applyNumberFormat="1" applyFont="1" applyBorder="1" applyAlignment="1">
      <alignment vertical="center"/>
    </xf>
    <xf numFmtId="0" fontId="3" fillId="0" borderId="15" xfId="0" applyFont="1" applyBorder="1" applyAlignment="1">
      <alignment horizontal="distributed" vertical="center" indent="1"/>
    </xf>
    <xf numFmtId="178" fontId="3" fillId="0" borderId="21" xfId="0" applyNumberFormat="1" applyFont="1" applyBorder="1" applyAlignment="1">
      <alignment vertical="center"/>
    </xf>
    <xf numFmtId="189" fontId="3" fillId="0" borderId="0" xfId="0" applyNumberFormat="1" applyFont="1" applyAlignment="1">
      <alignment horizontal="center"/>
    </xf>
    <xf numFmtId="178" fontId="3" fillId="0" borderId="65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84" fontId="3" fillId="0" borderId="13" xfId="0" applyNumberFormat="1" applyFont="1" applyBorder="1" applyAlignment="1">
      <alignment horizontal="right" vertical="center"/>
    </xf>
    <xf numFmtId="184" fontId="3" fillId="0" borderId="37" xfId="0" applyNumberFormat="1" applyFont="1" applyBorder="1" applyAlignment="1">
      <alignment horizontal="right" vertical="center"/>
    </xf>
    <xf numFmtId="184" fontId="3" fillId="0" borderId="64" xfId="0" applyNumberFormat="1" applyFont="1" applyBorder="1" applyAlignment="1">
      <alignment horizontal="right" vertical="center"/>
    </xf>
    <xf numFmtId="189" fontId="3" fillId="0" borderId="15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horizontal="right" vertical="center"/>
    </xf>
    <xf numFmtId="184" fontId="3" fillId="0" borderId="55" xfId="0" applyNumberFormat="1" applyFont="1" applyBorder="1" applyAlignment="1">
      <alignment horizontal="right" vertical="center"/>
    </xf>
    <xf numFmtId="184" fontId="3" fillId="0" borderId="0" xfId="0" applyNumberFormat="1" applyFont="1" applyBorder="1" applyAlignment="1">
      <alignment horizontal="right" vertical="center"/>
    </xf>
    <xf numFmtId="184" fontId="3" fillId="0" borderId="22" xfId="0" applyNumberFormat="1" applyFont="1" applyBorder="1" applyAlignment="1">
      <alignment horizontal="right" vertical="center"/>
    </xf>
    <xf numFmtId="184" fontId="3" fillId="0" borderId="15" xfId="0" applyNumberFormat="1" applyFont="1" applyBorder="1" applyAlignment="1">
      <alignment horizontal="right" vertical="center"/>
    </xf>
    <xf numFmtId="189" fontId="3" fillId="0" borderId="0" xfId="0" applyNumberFormat="1" applyFont="1" applyBorder="1"/>
    <xf numFmtId="189" fontId="3" fillId="0" borderId="0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 indent="1"/>
    </xf>
    <xf numFmtId="178" fontId="3" fillId="0" borderId="17" xfId="0" applyNumberFormat="1" applyFont="1" applyBorder="1" applyAlignment="1">
      <alignment horizontal="distributed" vertical="center" justifyLastLine="1"/>
    </xf>
    <xf numFmtId="178" fontId="3" fillId="0" borderId="25" xfId="0" applyNumberFormat="1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41" fontId="3" fillId="0" borderId="0" xfId="0" applyNumberFormat="1" applyFont="1" applyAlignment="1">
      <alignment horizontal="right" vertical="center"/>
    </xf>
    <xf numFmtId="0" fontId="3" fillId="0" borderId="29" xfId="0" applyFont="1" applyBorder="1" applyAlignment="1">
      <alignment horizontal="distributed" vertical="center" indent="1"/>
    </xf>
    <xf numFmtId="41" fontId="3" fillId="0" borderId="22" xfId="0" applyNumberFormat="1" applyFont="1" applyBorder="1" applyAlignment="1">
      <alignment horizontal="right" vertical="center"/>
    </xf>
    <xf numFmtId="178" fontId="3" fillId="0" borderId="19" xfId="0" applyNumberFormat="1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indent="1"/>
    </xf>
    <xf numFmtId="178" fontId="3" fillId="0" borderId="31" xfId="0" applyNumberFormat="1" applyFont="1" applyBorder="1" applyAlignment="1">
      <alignment horizontal="distributed" vertical="center" justifyLastLine="1"/>
    </xf>
    <xf numFmtId="178" fontId="3" fillId="0" borderId="27" xfId="0" applyNumberFormat="1" applyFont="1" applyBorder="1" applyAlignment="1">
      <alignment horizontal="distributed" vertical="center" justifyLastLine="1"/>
    </xf>
    <xf numFmtId="178" fontId="3" fillId="0" borderId="28" xfId="0" applyNumberFormat="1" applyFont="1" applyBorder="1" applyAlignment="1">
      <alignment horizontal="distributed" vertical="center" justifyLastLine="1"/>
    </xf>
    <xf numFmtId="178" fontId="6" fillId="0" borderId="31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63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vertical="center"/>
    </xf>
    <xf numFmtId="190" fontId="3" fillId="0" borderId="0" xfId="0" applyNumberFormat="1" applyFont="1" applyBorder="1" applyAlignment="1">
      <alignment horizontal="right" vertical="center"/>
    </xf>
    <xf numFmtId="41" fontId="3" fillId="0" borderId="23" xfId="0" applyNumberFormat="1" applyFont="1" applyBorder="1" applyAlignment="1">
      <alignment horizontal="right" vertical="center"/>
    </xf>
    <xf numFmtId="41" fontId="3" fillId="0" borderId="0" xfId="0" applyNumberFormat="1" applyFont="1" applyBorder="1"/>
    <xf numFmtId="178" fontId="3" fillId="0" borderId="10" xfId="0" applyNumberFormat="1" applyFont="1" applyBorder="1" applyAlignment="1">
      <alignment vertical="center"/>
    </xf>
    <xf numFmtId="190" fontId="3" fillId="0" borderId="10" xfId="0" applyNumberFormat="1" applyFont="1" applyBorder="1" applyAlignment="1">
      <alignment horizontal="right" vertical="center"/>
    </xf>
    <xf numFmtId="41" fontId="3" fillId="0" borderId="0" xfId="0" applyNumberFormat="1" applyFont="1"/>
    <xf numFmtId="178" fontId="3" fillId="0" borderId="66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3" fillId="0" borderId="28" xfId="0" applyNumberFormat="1" applyFont="1" applyBorder="1" applyAlignment="1">
      <alignment horizontal="center" vertical="center"/>
    </xf>
    <xf numFmtId="178" fontId="3" fillId="0" borderId="63" xfId="0" applyNumberFormat="1" applyFont="1" applyBorder="1" applyAlignment="1">
      <alignment horizontal="center" vertical="center"/>
    </xf>
    <xf numFmtId="178" fontId="3" fillId="0" borderId="67" xfId="0" applyNumberFormat="1" applyFont="1" applyBorder="1" applyAlignment="1">
      <alignment horizontal="right" vertical="center"/>
    </xf>
    <xf numFmtId="178" fontId="3" fillId="0" borderId="68" xfId="0" applyNumberFormat="1" applyFont="1" applyBorder="1" applyAlignment="1">
      <alignment horizontal="right" vertical="center"/>
    </xf>
    <xf numFmtId="178" fontId="3" fillId="0" borderId="69" xfId="0" applyNumberFormat="1" applyFont="1" applyBorder="1" applyAlignment="1">
      <alignment horizontal="right" vertical="center"/>
    </xf>
    <xf numFmtId="178" fontId="3" fillId="0" borderId="70" xfId="0" applyNumberFormat="1" applyFont="1" applyBorder="1" applyAlignment="1">
      <alignment horizontal="right" vertical="center"/>
    </xf>
    <xf numFmtId="191" fontId="5" fillId="0" borderId="58" xfId="11" applyNumberFormat="1" applyFont="1" applyBorder="1" applyAlignment="1">
      <alignment vertical="center"/>
    </xf>
    <xf numFmtId="191" fontId="5" fillId="0" borderId="53" xfId="11" applyNumberFormat="1" applyFont="1" applyBorder="1" applyAlignment="1">
      <alignment vertical="center"/>
    </xf>
    <xf numFmtId="191" fontId="5" fillId="0" borderId="21" xfId="11" applyNumberFormat="1" applyFont="1" applyBorder="1" applyAlignment="1">
      <alignment vertical="center"/>
    </xf>
    <xf numFmtId="0" fontId="19" fillId="0" borderId="20" xfId="0" applyNumberFormat="1" applyFont="1" applyBorder="1" applyAlignment="1">
      <alignment horizontal="center" vertical="center" textRotation="90"/>
    </xf>
    <xf numFmtId="178" fontId="3" fillId="0" borderId="10" xfId="0" applyNumberFormat="1" applyFont="1" applyBorder="1" applyAlignment="1">
      <alignment horizontal="right" vertical="center"/>
    </xf>
    <xf numFmtId="191" fontId="5" fillId="0" borderId="55" xfId="11" applyNumberFormat="1" applyFont="1" applyBorder="1" applyAlignment="1">
      <alignment vertical="center"/>
    </xf>
    <xf numFmtId="191" fontId="5" fillId="0" borderId="0" xfId="11" applyNumberFormat="1" applyFont="1" applyBorder="1" applyAlignment="1">
      <alignment vertical="center"/>
    </xf>
    <xf numFmtId="191" fontId="5" fillId="0" borderId="15" xfId="11" applyNumberFormat="1" applyFont="1" applyBorder="1" applyAlignment="1">
      <alignment vertical="center"/>
    </xf>
    <xf numFmtId="0" fontId="19" fillId="0" borderId="17" xfId="0" applyNumberFormat="1" applyFont="1" applyBorder="1" applyAlignment="1">
      <alignment horizontal="center" vertical="center" textRotation="90"/>
    </xf>
    <xf numFmtId="41" fontId="5" fillId="0" borderId="55" xfId="11" applyNumberFormat="1" applyFont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191" fontId="6" fillId="0" borderId="55" xfId="11" applyNumberFormat="1" applyFont="1" applyBorder="1" applyAlignment="1">
      <alignment vertical="center"/>
    </xf>
    <xf numFmtId="178" fontId="3" fillId="0" borderId="56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41" fontId="5" fillId="0" borderId="56" xfId="11" applyNumberFormat="1" applyFont="1" applyBorder="1" applyAlignment="1">
      <alignment vertical="center"/>
    </xf>
    <xf numFmtId="41" fontId="5" fillId="0" borderId="17" xfId="11" applyNumberFormat="1" applyFont="1" applyBorder="1" applyAlignment="1">
      <alignment vertical="center"/>
    </xf>
    <xf numFmtId="41" fontId="5" fillId="0" borderId="25" xfId="11" applyNumberFormat="1" applyFont="1" applyBorder="1" applyAlignment="1">
      <alignment vertical="center"/>
    </xf>
    <xf numFmtId="189" fontId="3" fillId="0" borderId="6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0" fontId="5" fillId="0" borderId="28" xfId="0" applyFont="1" applyBorder="1" applyAlignment="1">
      <alignment horizontal="distributed" vertical="center" indent="1"/>
    </xf>
    <xf numFmtId="41" fontId="3" fillId="0" borderId="71" xfId="0" applyNumberFormat="1" applyFont="1" applyFill="1" applyBorder="1" applyAlignment="1">
      <alignment horizontal="right" vertical="center"/>
    </xf>
    <xf numFmtId="41" fontId="3" fillId="0" borderId="68" xfId="0" applyNumberFormat="1" applyFont="1" applyBorder="1" applyAlignment="1">
      <alignment horizontal="right" vertical="center"/>
    </xf>
    <xf numFmtId="43" fontId="3" fillId="0" borderId="68" xfId="0" applyNumberFormat="1" applyFont="1" applyBorder="1" applyAlignment="1">
      <alignment horizontal="right" vertical="center"/>
    </xf>
    <xf numFmtId="41" fontId="3" fillId="0" borderId="70" xfId="0" applyNumberFormat="1" applyFont="1" applyBorder="1" applyAlignment="1">
      <alignment horizontal="right" vertical="center"/>
    </xf>
    <xf numFmtId="43" fontId="3" fillId="0" borderId="0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192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0" fontId="3" fillId="0" borderId="16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distributed" vertical="center" indent="2"/>
    </xf>
    <xf numFmtId="0" fontId="3" fillId="0" borderId="28" xfId="0" applyFont="1" applyBorder="1" applyAlignment="1">
      <alignment horizontal="distributed" vertical="center" indent="2"/>
    </xf>
    <xf numFmtId="0" fontId="3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distributed" vertical="center" justifyLastLine="1"/>
    </xf>
    <xf numFmtId="0" fontId="3" fillId="0" borderId="49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16" xfId="0" applyFont="1" applyFill="1" applyBorder="1" applyAlignment="1">
      <alignment horizontal="distributed" vertical="center" indent="1"/>
    </xf>
    <xf numFmtId="0" fontId="3" fillId="0" borderId="14" xfId="0" applyFont="1" applyFill="1" applyBorder="1" applyAlignment="1">
      <alignment horizontal="distributed" vertical="center" indent="1"/>
    </xf>
    <xf numFmtId="0" fontId="3" fillId="0" borderId="50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3"/>
    </xf>
    <xf numFmtId="0" fontId="3" fillId="0" borderId="16" xfId="0" applyFont="1" applyFill="1" applyBorder="1" applyAlignment="1">
      <alignment horizontal="distributed" vertical="center" indent="3"/>
    </xf>
    <xf numFmtId="0" fontId="3" fillId="0" borderId="15" xfId="0" applyFont="1" applyFill="1" applyBorder="1" applyAlignment="1">
      <alignment horizontal="distributed" vertical="center" indent="3"/>
    </xf>
    <xf numFmtId="0" fontId="3" fillId="0" borderId="25" xfId="0" applyFont="1" applyFill="1" applyBorder="1" applyAlignment="1">
      <alignment horizontal="distributed" vertical="center" indent="3"/>
    </xf>
    <xf numFmtId="0" fontId="3" fillId="0" borderId="17" xfId="0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17" xfId="0" applyFont="1" applyBorder="1"/>
    <xf numFmtId="0" fontId="3" fillId="0" borderId="17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38" fontId="3" fillId="0" borderId="23" xfId="0" applyNumberFormat="1" applyFont="1" applyFill="1" applyBorder="1" applyAlignment="1">
      <alignment horizontal="right" vertical="center" indent="1"/>
    </xf>
    <xf numFmtId="38" fontId="3" fillId="0" borderId="22" xfId="0" applyNumberFormat="1" applyFont="1" applyFill="1" applyBorder="1" applyAlignment="1">
      <alignment horizontal="right" vertical="center" indent="1"/>
    </xf>
    <xf numFmtId="188" fontId="3" fillId="0" borderId="22" xfId="0" applyNumberFormat="1" applyFont="1" applyFill="1" applyBorder="1" applyAlignment="1">
      <alignment horizontal="right" vertical="center" indent="1"/>
    </xf>
    <xf numFmtId="38" fontId="3" fillId="0" borderId="20" xfId="0" applyNumberFormat="1" applyFont="1" applyFill="1" applyBorder="1" applyAlignment="1">
      <alignment horizontal="right" vertical="center" indent="1"/>
    </xf>
    <xf numFmtId="38" fontId="3" fillId="0" borderId="0" xfId="0" applyNumberFormat="1" applyFont="1" applyFill="1" applyBorder="1" applyAlignment="1">
      <alignment horizontal="right" vertical="center" indent="1"/>
    </xf>
    <xf numFmtId="188" fontId="3" fillId="0" borderId="0" xfId="0" applyNumberFormat="1" applyFont="1" applyFill="1" applyBorder="1" applyAlignment="1">
      <alignment horizontal="right" vertical="center" indent="1"/>
    </xf>
    <xf numFmtId="38" fontId="3" fillId="0" borderId="21" xfId="0" applyNumberFormat="1" applyFont="1" applyFill="1" applyBorder="1" applyAlignment="1">
      <alignment horizontal="right" vertical="center" indent="1"/>
    </xf>
    <xf numFmtId="38" fontId="3" fillId="0" borderId="15" xfId="0" applyNumberFormat="1" applyFont="1" applyFill="1" applyBorder="1" applyAlignment="1">
      <alignment horizontal="right" vertical="center" indent="1"/>
    </xf>
    <xf numFmtId="188" fontId="3" fillId="0" borderId="15" xfId="0" applyNumberFormat="1" applyFont="1" applyFill="1" applyBorder="1" applyAlignment="1">
      <alignment horizontal="right" vertical="center" indent="1"/>
    </xf>
    <xf numFmtId="188" fontId="4" fillId="0" borderId="0" xfId="0" applyNumberFormat="1" applyFont="1" applyFill="1" applyBorder="1" applyAlignment="1">
      <alignment horizontal="center" vertical="center"/>
    </xf>
    <xf numFmtId="188" fontId="3" fillId="0" borderId="15" xfId="0" applyNumberFormat="1" applyFont="1" applyFill="1" applyBorder="1" applyAlignment="1">
      <alignment horizontal="center" vertical="center"/>
    </xf>
    <xf numFmtId="188" fontId="3" fillId="0" borderId="9" xfId="0" applyNumberFormat="1" applyFont="1" applyFill="1" applyBorder="1" applyAlignment="1">
      <alignment horizontal="left" vertical="center" justifyLastLine="1"/>
    </xf>
    <xf numFmtId="188" fontId="3" fillId="0" borderId="0" xfId="0" applyNumberFormat="1" applyFont="1" applyBorder="1" applyAlignment="1">
      <alignment horizontal="left" vertical="top"/>
    </xf>
    <xf numFmtId="188" fontId="3" fillId="0" borderId="16" xfId="0" applyNumberFormat="1" applyFont="1" applyFill="1" applyBorder="1" applyAlignment="1">
      <alignment horizontal="center" vertical="center"/>
    </xf>
    <xf numFmtId="188" fontId="3" fillId="0" borderId="25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indent="6"/>
    </xf>
    <xf numFmtId="0" fontId="3" fillId="0" borderId="1" xfId="0" applyFont="1" applyBorder="1" applyAlignment="1">
      <alignment horizontal="distributed" vertical="center" indent="6"/>
    </xf>
    <xf numFmtId="0" fontId="3" fillId="0" borderId="11" xfId="0" applyFont="1" applyBorder="1" applyAlignment="1">
      <alignment horizontal="distributed" vertical="center" indent="7"/>
    </xf>
    <xf numFmtId="0" fontId="3" fillId="0" borderId="1" xfId="0" applyFont="1" applyBorder="1" applyAlignment="1">
      <alignment horizontal="distributed" vertical="center" indent="7"/>
    </xf>
    <xf numFmtId="178" fontId="3" fillId="0" borderId="58" xfId="0" applyNumberFormat="1" applyFont="1" applyBorder="1" applyAlignment="1">
      <alignment horizontal="right" vertical="center"/>
    </xf>
    <xf numFmtId="178" fontId="3" fillId="0" borderId="55" xfId="0" applyNumberFormat="1" applyFont="1" applyBorder="1" applyAlignment="1">
      <alignment horizontal="right" vertical="center"/>
    </xf>
    <xf numFmtId="0" fontId="3" fillId="0" borderId="55" xfId="0" applyFont="1" applyBorder="1" applyAlignment="1">
      <alignment horizontal="distributed" vertical="center" indent="1"/>
    </xf>
    <xf numFmtId="0" fontId="3" fillId="0" borderId="56" xfId="0" applyFont="1" applyBorder="1" applyAlignment="1">
      <alignment horizontal="distributed" vertical="center" indent="1"/>
    </xf>
    <xf numFmtId="178" fontId="3" fillId="0" borderId="2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justifyLastLine="1"/>
    </xf>
    <xf numFmtId="0" fontId="3" fillId="0" borderId="11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1" xfId="0" applyFont="1" applyBorder="1" applyAlignment="1">
      <alignment horizontal="distributed" vertical="center" indent="3"/>
    </xf>
    <xf numFmtId="0" fontId="19" fillId="0" borderId="23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41" fontId="19" fillId="0" borderId="22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41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distributed" wrapText="1"/>
    </xf>
    <xf numFmtId="0" fontId="3" fillId="0" borderId="17" xfId="0" applyFont="1" applyBorder="1" applyAlignment="1">
      <alignment horizontal="left" vertical="distributed" wrapText="1"/>
    </xf>
    <xf numFmtId="0" fontId="6" fillId="0" borderId="18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41" fontId="19" fillId="0" borderId="0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41" fontId="3" fillId="0" borderId="1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distributed" wrapText="1"/>
    </xf>
    <xf numFmtId="0" fontId="3" fillId="0" borderId="25" xfId="0" applyFont="1" applyBorder="1" applyAlignment="1">
      <alignment horizontal="left" vertical="distributed" wrapText="1"/>
    </xf>
    <xf numFmtId="188" fontId="3" fillId="0" borderId="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3" fillId="0" borderId="28" xfId="0" applyNumberFormat="1" applyFont="1" applyBorder="1" applyAlignment="1">
      <alignment horizontal="center" vertical="center"/>
    </xf>
    <xf numFmtId="178" fontId="3" fillId="0" borderId="26" xfId="0" applyNumberFormat="1" applyFont="1" applyBorder="1" applyAlignment="1">
      <alignment horizontal="center" vertical="center" wrapText="1"/>
    </xf>
    <xf numFmtId="178" fontId="3" fillId="0" borderId="19" xfId="0" applyNumberFormat="1" applyFont="1" applyBorder="1" applyAlignment="1">
      <alignment horizontal="center" vertical="center" wrapText="1" justifyLastLine="1"/>
    </xf>
    <xf numFmtId="178" fontId="3" fillId="0" borderId="17" xfId="0" applyNumberFormat="1" applyFont="1" applyBorder="1" applyAlignment="1">
      <alignment horizontal="center" vertical="center" justifyLastLine="1"/>
    </xf>
    <xf numFmtId="178" fontId="3" fillId="0" borderId="18" xfId="0" applyNumberFormat="1" applyFont="1" applyBorder="1" applyAlignment="1">
      <alignment horizontal="center" vertical="center" justifyLastLine="1"/>
    </xf>
    <xf numFmtId="178" fontId="3" fillId="0" borderId="23" xfId="0" applyNumberFormat="1" applyFont="1" applyBorder="1" applyAlignment="1">
      <alignment horizontal="center" vertical="center" wrapText="1" justifyLastLine="1"/>
    </xf>
    <xf numFmtId="178" fontId="3" fillId="0" borderId="20" xfId="0" applyNumberFormat="1" applyFont="1" applyBorder="1" applyAlignment="1">
      <alignment horizontal="center" vertical="center" justifyLastLine="1"/>
    </xf>
    <xf numFmtId="178" fontId="3" fillId="0" borderId="8" xfId="0" applyNumberFormat="1" applyFont="1" applyBorder="1" applyAlignment="1">
      <alignment horizontal="center" vertical="center" justifyLastLine="1"/>
    </xf>
    <xf numFmtId="178" fontId="3" fillId="0" borderId="17" xfId="0" applyNumberFormat="1" applyFont="1" applyBorder="1" applyAlignment="1">
      <alignment horizontal="center" vertical="center" wrapText="1" justifyLastLine="1"/>
    </xf>
    <xf numFmtId="178" fontId="3" fillId="0" borderId="25" xfId="0" applyNumberFormat="1" applyFont="1" applyBorder="1" applyAlignment="1">
      <alignment horizontal="center" vertical="center" justifyLastLine="1"/>
    </xf>
    <xf numFmtId="178" fontId="3" fillId="0" borderId="20" xfId="0" applyNumberFormat="1" applyFont="1" applyBorder="1" applyAlignment="1">
      <alignment horizontal="center" vertical="center" wrapText="1" justifyLastLine="1"/>
    </xf>
    <xf numFmtId="178" fontId="3" fillId="0" borderId="21" xfId="0" applyNumberFormat="1" applyFont="1" applyBorder="1" applyAlignment="1">
      <alignment horizontal="center" vertical="center" justifyLastLine="1"/>
    </xf>
    <xf numFmtId="0" fontId="3" fillId="0" borderId="15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 indent="10" shrinkToFit="1"/>
    </xf>
    <xf numFmtId="0" fontId="3" fillId="0" borderId="1" xfId="0" applyFont="1" applyBorder="1" applyAlignment="1">
      <alignment horizontal="distributed" vertical="center" indent="10" shrinkToFit="1"/>
    </xf>
    <xf numFmtId="0" fontId="3" fillId="0" borderId="8" xfId="0" applyFont="1" applyBorder="1" applyAlignment="1">
      <alignment horizontal="distributed" vertical="center" indent="6"/>
    </xf>
    <xf numFmtId="0" fontId="3" fillId="0" borderId="10" xfId="0" applyFont="1" applyBorder="1" applyAlignment="1">
      <alignment horizontal="distributed" vertical="center" indent="6"/>
    </xf>
    <xf numFmtId="0" fontId="3" fillId="0" borderId="18" xfId="0" applyFont="1" applyBorder="1" applyAlignment="1">
      <alignment horizontal="distributed" vertical="center" indent="6"/>
    </xf>
    <xf numFmtId="0" fontId="3" fillId="0" borderId="22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5"/>
    </xf>
    <xf numFmtId="0" fontId="3" fillId="0" borderId="2" xfId="0" applyFont="1" applyBorder="1" applyAlignment="1">
      <alignment horizontal="distributed" vertical="center" indent="5"/>
    </xf>
    <xf numFmtId="0" fontId="3" fillId="0" borderId="4" xfId="0" applyFont="1" applyBorder="1" applyAlignment="1">
      <alignment horizontal="distributed" vertical="center" indent="5"/>
    </xf>
    <xf numFmtId="0" fontId="3" fillId="0" borderId="30" xfId="0" applyFont="1" applyBorder="1" applyAlignment="1">
      <alignment horizontal="distributed" vertical="center" indent="7"/>
    </xf>
    <xf numFmtId="0" fontId="3" fillId="0" borderId="3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5"/>
    </xf>
    <xf numFmtId="0" fontId="3" fillId="0" borderId="16" xfId="0" applyFont="1" applyBorder="1" applyAlignment="1">
      <alignment horizontal="distributed" vertical="center" indent="5"/>
    </xf>
    <xf numFmtId="0" fontId="3" fillId="0" borderId="0" xfId="0" applyFont="1" applyBorder="1" applyAlignment="1">
      <alignment horizontal="distributed" vertical="center" indent="5"/>
    </xf>
    <xf numFmtId="0" fontId="3" fillId="0" borderId="17" xfId="0" applyFont="1" applyBorder="1" applyAlignment="1">
      <alignment horizontal="distributed" vertical="center" indent="5"/>
    </xf>
    <xf numFmtId="0" fontId="3" fillId="0" borderId="10" xfId="0" applyFont="1" applyBorder="1" applyAlignment="1">
      <alignment horizontal="distributed" vertical="center" indent="5"/>
    </xf>
    <xf numFmtId="0" fontId="3" fillId="0" borderId="18" xfId="0" applyFont="1" applyBorder="1" applyAlignment="1">
      <alignment horizontal="distributed" vertical="center" indent="5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distributed" vertical="center" indent="5"/>
    </xf>
    <xf numFmtId="0" fontId="3" fillId="0" borderId="19" xfId="0" applyFont="1" applyBorder="1" applyAlignment="1">
      <alignment horizontal="distributed" vertical="center" indent="5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 justifyLastLine="1"/>
    </xf>
    <xf numFmtId="0" fontId="6" fillId="0" borderId="30" xfId="0" applyFont="1" applyBorder="1" applyAlignment="1">
      <alignment horizontal="center" vertical="center" wrapText="1" justifyLastLine="1"/>
    </xf>
    <xf numFmtId="0" fontId="6" fillId="0" borderId="5" xfId="0" applyFont="1" applyBorder="1" applyAlignment="1">
      <alignment horizontal="center" vertical="center" wrapText="1" justifyLastLine="1"/>
    </xf>
    <xf numFmtId="0" fontId="5" fillId="0" borderId="4" xfId="0" applyFont="1" applyBorder="1" applyAlignment="1">
      <alignment horizontal="center" vertical="center" wrapText="1" justifyLastLine="1"/>
    </xf>
  </cellXfs>
  <cellStyles count="12">
    <cellStyle name="パーセント 2" xfId="1" xr:uid="{00000000-0005-0000-0000-000000000000}"/>
    <cellStyle name="桁区切り" xfId="11" builtinId="6"/>
    <cellStyle name="桁区切り 2" xfId="2" xr:uid="{00000000-0005-0000-0000-000001000000}"/>
    <cellStyle name="通貨 2" xfId="10" xr:uid="{00000000-0005-0000-0000-00000A000000}"/>
    <cellStyle name="標準" xfId="0" builtinId="0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</cellStyles>
  <dxfs count="0"/>
  <tableStyles count="0" defaultTableStyle="TableStyleMedium9" defaultPivotStyle="PivotStyleLight16"/>
  <colors>
    <mruColors>
      <color rgb="FFFF99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421640</xdr:colOff>
      <xdr:row>8</xdr:row>
      <xdr:rowOff>136525</xdr:rowOff>
    </xdr:from>
    <xdr:to>
      <xdr:col>16</xdr:col>
      <xdr:colOff>364490</xdr:colOff>
      <xdr:row>16</xdr:row>
      <xdr:rowOff>26670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4404340" y="2460625"/>
          <a:ext cx="2686050" cy="171894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企画政策課メモ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・合計のセルは数式を入れていますが、念のためご確認ください。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･豊益町と辰巳町は昨年度を参考に「０」としていますが、念のためご確認頂けますと幸いです。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0</xdr:col>
      <xdr:colOff>0</xdr:colOff>
      <xdr:row>34</xdr:row>
      <xdr:rowOff>9525</xdr:rowOff>
    </xdr:to>
    <xdr:sp macro="" textlink="">
      <xdr:nvSpPr>
        <xdr:cNvPr id="46247" name="Line 1">
          <a:extLst>
            <a:ext uri="{FF2B5EF4-FFF2-40B4-BE49-F238E27FC236}">
              <a16:creationId xmlns:a16="http://schemas.microsoft.com/office/drawing/2014/main" id="{00000000-0008-0000-1000-0000A7B40000}"/>
            </a:ext>
          </a:extLst>
        </xdr:cNvPr>
        <xdr:cNvSpPr>
          <a:spLocks noChangeShapeType="1"/>
        </xdr:cNvSpPr>
      </xdr:nvSpPr>
      <xdr:spPr>
        <a:xfrm>
          <a:off x="0" y="943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Q30"/>
  <sheetViews>
    <sheetView view="pageBreakPreview" topLeftCell="C13" zoomScaleNormal="75" zoomScaleSheetLayoutView="100" workbookViewId="0">
      <selection activeCell="G24" sqref="G24"/>
    </sheetView>
  </sheetViews>
  <sheetFormatPr defaultColWidth="8.875" defaultRowHeight="13.5" x14ac:dyDescent="0.15"/>
  <cols>
    <col min="1" max="1" width="20.625" style="24" customWidth="1"/>
    <col min="2" max="5" width="17.75" style="25" customWidth="1"/>
    <col min="6" max="6" width="20.625" style="25" customWidth="1"/>
    <col min="7" max="10" width="17.75" style="25" customWidth="1"/>
    <col min="11" max="16384" width="8.875" style="25"/>
  </cols>
  <sheetData>
    <row r="1" spans="1:17" s="26" customFormat="1" ht="45" customHeight="1" x14ac:dyDescent="0.15">
      <c r="A1" s="373" t="s">
        <v>271</v>
      </c>
      <c r="B1" s="373"/>
      <c r="C1" s="373"/>
      <c r="D1" s="373"/>
      <c r="E1" s="373"/>
      <c r="F1" s="373"/>
      <c r="G1" s="373"/>
      <c r="H1" s="373"/>
      <c r="I1" s="373"/>
      <c r="J1" s="373"/>
      <c r="K1" s="44"/>
      <c r="L1" s="44"/>
      <c r="M1" s="44"/>
      <c r="N1" s="44"/>
      <c r="O1" s="44"/>
      <c r="P1" s="44"/>
      <c r="Q1" s="44"/>
    </row>
    <row r="2" spans="1:17" s="26" customFormat="1" ht="30" customHeight="1" x14ac:dyDescent="0.15">
      <c r="A2" s="27"/>
      <c r="B2" s="31"/>
      <c r="C2" s="31"/>
      <c r="D2" s="31"/>
      <c r="E2" s="34"/>
      <c r="F2" s="31"/>
      <c r="G2" s="31"/>
      <c r="H2" s="31"/>
      <c r="I2" s="42"/>
      <c r="J2" s="34" t="s">
        <v>303</v>
      </c>
      <c r="K2" s="44"/>
      <c r="L2" s="44"/>
      <c r="M2" s="44"/>
      <c r="N2" s="44"/>
      <c r="O2" s="44"/>
      <c r="P2" s="44"/>
      <c r="Q2" s="44"/>
    </row>
    <row r="3" spans="1:17" ht="31.5" customHeight="1" x14ac:dyDescent="0.15">
      <c r="A3" s="377" t="s">
        <v>11</v>
      </c>
      <c r="B3" s="380" t="s">
        <v>122</v>
      </c>
      <c r="C3" s="374" t="s">
        <v>120</v>
      </c>
      <c r="D3" s="374"/>
      <c r="E3" s="375"/>
      <c r="F3" s="383" t="s">
        <v>15</v>
      </c>
      <c r="G3" s="380" t="s">
        <v>122</v>
      </c>
      <c r="H3" s="376" t="s">
        <v>148</v>
      </c>
      <c r="I3" s="374"/>
      <c r="J3" s="375"/>
    </row>
    <row r="4" spans="1:17" ht="31.5" customHeight="1" x14ac:dyDescent="0.15">
      <c r="A4" s="378"/>
      <c r="B4" s="381"/>
      <c r="C4" s="386" t="s">
        <v>123</v>
      </c>
      <c r="D4" s="386" t="s">
        <v>125</v>
      </c>
      <c r="E4" s="387" t="s">
        <v>66</v>
      </c>
      <c r="F4" s="384"/>
      <c r="G4" s="381"/>
      <c r="H4" s="388" t="s">
        <v>123</v>
      </c>
      <c r="I4" s="390" t="s">
        <v>125</v>
      </c>
      <c r="J4" s="388" t="s">
        <v>66</v>
      </c>
    </row>
    <row r="5" spans="1:17" ht="31.5" customHeight="1" x14ac:dyDescent="0.15">
      <c r="A5" s="379"/>
      <c r="B5" s="382"/>
      <c r="C5" s="386"/>
      <c r="D5" s="386"/>
      <c r="E5" s="387"/>
      <c r="F5" s="385"/>
      <c r="G5" s="382"/>
      <c r="H5" s="389"/>
      <c r="I5" s="382"/>
      <c r="J5" s="389"/>
    </row>
    <row r="6" spans="1:17" ht="31.5" customHeight="1" x14ac:dyDescent="0.15">
      <c r="A6" s="28" t="s">
        <v>80</v>
      </c>
      <c r="B6" s="32">
        <v>9639</v>
      </c>
      <c r="C6" s="32">
        <f>SUM(D6:E6)</f>
        <v>48676</v>
      </c>
      <c r="D6" s="32">
        <v>24440</v>
      </c>
      <c r="E6" s="32">
        <v>24236</v>
      </c>
      <c r="F6" s="36" t="s">
        <v>46</v>
      </c>
      <c r="G6" s="32">
        <v>18532</v>
      </c>
      <c r="H6" s="32">
        <f t="shared" ref="H6:H24" si="0">I6+J6</f>
        <v>58417</v>
      </c>
      <c r="I6" s="32">
        <v>28338</v>
      </c>
      <c r="J6" s="32">
        <v>30079</v>
      </c>
    </row>
    <row r="7" spans="1:17" ht="31.5" customHeight="1" x14ac:dyDescent="0.15">
      <c r="A7" s="28" t="s">
        <v>34</v>
      </c>
      <c r="B7" s="32">
        <v>9786</v>
      </c>
      <c r="C7" s="32">
        <f>SUM(D7:E7)</f>
        <v>49311</v>
      </c>
      <c r="D7" s="32">
        <v>24965</v>
      </c>
      <c r="E7" s="32">
        <v>24346</v>
      </c>
      <c r="F7" s="36" t="s">
        <v>49</v>
      </c>
      <c r="G7" s="32">
        <v>18799</v>
      </c>
      <c r="H7" s="32">
        <f t="shared" si="0"/>
        <v>58613</v>
      </c>
      <c r="I7" s="32">
        <v>28389</v>
      </c>
      <c r="J7" s="32">
        <v>30224</v>
      </c>
    </row>
    <row r="8" spans="1:17" ht="31.5" customHeight="1" x14ac:dyDescent="0.15">
      <c r="A8" s="28" t="s">
        <v>126</v>
      </c>
      <c r="B8" s="32">
        <v>9786</v>
      </c>
      <c r="C8" s="32">
        <f>SUM(D8:E8)</f>
        <v>50412</v>
      </c>
      <c r="D8" s="32">
        <v>25393</v>
      </c>
      <c r="E8" s="32">
        <v>25019</v>
      </c>
      <c r="F8" s="36" t="s">
        <v>70</v>
      </c>
      <c r="G8" s="32">
        <v>18896</v>
      </c>
      <c r="H8" s="32">
        <f t="shared" si="0"/>
        <v>58311</v>
      </c>
      <c r="I8" s="32">
        <v>28217</v>
      </c>
      <c r="J8" s="32">
        <v>30094</v>
      </c>
    </row>
    <row r="9" spans="1:17" ht="31.5" customHeight="1" x14ac:dyDescent="0.15">
      <c r="A9" s="28" t="s">
        <v>127</v>
      </c>
      <c r="B9" s="32">
        <v>9935</v>
      </c>
      <c r="C9" s="32">
        <f>SUM(D9:E9)</f>
        <v>51971</v>
      </c>
      <c r="D9" s="32">
        <v>26388</v>
      </c>
      <c r="E9" s="32">
        <v>25583</v>
      </c>
      <c r="F9" s="36" t="s">
        <v>57</v>
      </c>
      <c r="G9" s="32">
        <v>18986</v>
      </c>
      <c r="H9" s="32">
        <f t="shared" si="0"/>
        <v>57819</v>
      </c>
      <c r="I9" s="32">
        <v>27970</v>
      </c>
      <c r="J9" s="32">
        <v>29849</v>
      </c>
    </row>
    <row r="10" spans="1:17" ht="31.5" customHeight="1" x14ac:dyDescent="0.15">
      <c r="A10" s="28" t="s">
        <v>128</v>
      </c>
      <c r="B10" s="32">
        <v>10049</v>
      </c>
      <c r="C10" s="32">
        <f>SUM(D10:E10)</f>
        <v>51829</v>
      </c>
      <c r="D10" s="32">
        <v>25872</v>
      </c>
      <c r="E10" s="32">
        <v>25957</v>
      </c>
      <c r="F10" s="36" t="s">
        <v>58</v>
      </c>
      <c r="G10" s="32">
        <v>19134</v>
      </c>
      <c r="H10" s="32">
        <f t="shared" si="0"/>
        <v>57617</v>
      </c>
      <c r="I10" s="32">
        <v>27873</v>
      </c>
      <c r="J10" s="32">
        <v>29744</v>
      </c>
    </row>
    <row r="11" spans="1:17" ht="31.5" customHeight="1" x14ac:dyDescent="0.15">
      <c r="A11" s="28" t="s">
        <v>129</v>
      </c>
      <c r="B11" s="32" t="s">
        <v>55</v>
      </c>
      <c r="C11" s="32">
        <v>63233</v>
      </c>
      <c r="D11" s="32">
        <v>30212</v>
      </c>
      <c r="E11" s="32">
        <v>33021</v>
      </c>
      <c r="F11" s="36" t="s">
        <v>18</v>
      </c>
      <c r="G11" s="32">
        <v>19270</v>
      </c>
      <c r="H11" s="32">
        <f t="shared" si="0"/>
        <v>57274</v>
      </c>
      <c r="I11" s="32">
        <v>27736</v>
      </c>
      <c r="J11" s="32">
        <v>29538</v>
      </c>
    </row>
    <row r="12" spans="1:17" ht="31.5" customHeight="1" x14ac:dyDescent="0.15">
      <c r="A12" s="28" t="s">
        <v>131</v>
      </c>
      <c r="B12" s="32">
        <v>12190</v>
      </c>
      <c r="C12" s="32">
        <f t="shared" ref="C12:C24" si="1">SUM(D12:E12)</f>
        <v>63887</v>
      </c>
      <c r="D12" s="32">
        <v>30983</v>
      </c>
      <c r="E12" s="32">
        <v>32904</v>
      </c>
      <c r="F12" s="36" t="s">
        <v>9</v>
      </c>
      <c r="G12" s="32">
        <v>19406</v>
      </c>
      <c r="H12" s="32">
        <f t="shared" si="0"/>
        <v>56803</v>
      </c>
      <c r="I12" s="32">
        <v>27540</v>
      </c>
      <c r="J12" s="32">
        <v>29263</v>
      </c>
    </row>
    <row r="13" spans="1:17" ht="31.5" customHeight="1" x14ac:dyDescent="0.15">
      <c r="A13" s="28" t="s">
        <v>132</v>
      </c>
      <c r="B13" s="32">
        <v>12204</v>
      </c>
      <c r="C13" s="32">
        <f t="shared" si="1"/>
        <v>62374</v>
      </c>
      <c r="D13" s="32">
        <v>30316</v>
      </c>
      <c r="E13" s="32">
        <v>32058</v>
      </c>
      <c r="F13" s="36" t="s">
        <v>124</v>
      </c>
      <c r="G13" s="32">
        <v>19506</v>
      </c>
      <c r="H13" s="32">
        <f t="shared" si="0"/>
        <v>56411</v>
      </c>
      <c r="I13" s="32">
        <v>27327</v>
      </c>
      <c r="J13" s="32">
        <v>29084</v>
      </c>
    </row>
    <row r="14" spans="1:17" ht="31.5" customHeight="1" x14ac:dyDescent="0.15">
      <c r="A14" s="28" t="s">
        <v>135</v>
      </c>
      <c r="B14" s="32">
        <v>12766</v>
      </c>
      <c r="C14" s="32">
        <f t="shared" si="1"/>
        <v>60110</v>
      </c>
      <c r="D14" s="32">
        <v>29087</v>
      </c>
      <c r="E14" s="32">
        <v>31023</v>
      </c>
      <c r="F14" s="36" t="s">
        <v>348</v>
      </c>
      <c r="G14" s="32">
        <v>28075</v>
      </c>
      <c r="H14" s="32">
        <f t="shared" si="0"/>
        <v>79843</v>
      </c>
      <c r="I14" s="32">
        <v>38559</v>
      </c>
      <c r="J14" s="32">
        <v>41284</v>
      </c>
    </row>
    <row r="15" spans="1:17" ht="31.5" customHeight="1" x14ac:dyDescent="0.15">
      <c r="A15" s="28" t="s">
        <v>137</v>
      </c>
      <c r="B15" s="32">
        <v>13696</v>
      </c>
      <c r="C15" s="32">
        <f t="shared" si="1"/>
        <v>59105</v>
      </c>
      <c r="D15" s="32">
        <v>28479</v>
      </c>
      <c r="E15" s="32">
        <v>30626</v>
      </c>
      <c r="F15" s="36" t="s">
        <v>20</v>
      </c>
      <c r="G15" s="40">
        <v>28411</v>
      </c>
      <c r="H15" s="32">
        <f t="shared" si="0"/>
        <v>79353</v>
      </c>
      <c r="I15" s="32">
        <v>38303</v>
      </c>
      <c r="J15" s="32">
        <v>41050</v>
      </c>
    </row>
    <row r="16" spans="1:17" ht="31.5" customHeight="1" x14ac:dyDescent="0.15">
      <c r="A16" s="28" t="s">
        <v>138</v>
      </c>
      <c r="B16" s="32">
        <v>14604</v>
      </c>
      <c r="C16" s="32">
        <f t="shared" si="1"/>
        <v>58467</v>
      </c>
      <c r="D16" s="32">
        <v>28377</v>
      </c>
      <c r="E16" s="32">
        <v>30090</v>
      </c>
      <c r="F16" s="36" t="s">
        <v>7</v>
      </c>
      <c r="G16" s="40">
        <v>28601</v>
      </c>
      <c r="H16" s="32">
        <f t="shared" si="0"/>
        <v>78905</v>
      </c>
      <c r="I16" s="32">
        <v>38092</v>
      </c>
      <c r="J16" s="32">
        <v>40813</v>
      </c>
    </row>
    <row r="17" spans="1:10" ht="31.5" customHeight="1" x14ac:dyDescent="0.15">
      <c r="A17" s="28" t="s">
        <v>6</v>
      </c>
      <c r="B17" s="32">
        <v>15735</v>
      </c>
      <c r="C17" s="32">
        <f t="shared" si="1"/>
        <v>60439</v>
      </c>
      <c r="D17" s="32">
        <v>29565</v>
      </c>
      <c r="E17" s="32">
        <v>30874</v>
      </c>
      <c r="F17" s="36" t="s">
        <v>26</v>
      </c>
      <c r="G17" s="40">
        <v>28853</v>
      </c>
      <c r="H17" s="32">
        <f t="shared" si="0"/>
        <v>78469</v>
      </c>
      <c r="I17" s="32">
        <v>37871</v>
      </c>
      <c r="J17" s="32">
        <v>40598</v>
      </c>
    </row>
    <row r="18" spans="1:10" ht="31.5" customHeight="1" x14ac:dyDescent="0.15">
      <c r="A18" s="28" t="s">
        <v>141</v>
      </c>
      <c r="B18" s="32">
        <v>16144</v>
      </c>
      <c r="C18" s="32">
        <f t="shared" si="1"/>
        <v>61253</v>
      </c>
      <c r="D18" s="32">
        <v>29930</v>
      </c>
      <c r="E18" s="32">
        <v>31323</v>
      </c>
      <c r="F18" s="36" t="s">
        <v>182</v>
      </c>
      <c r="G18" s="40">
        <v>29096</v>
      </c>
      <c r="H18" s="32">
        <f t="shared" si="0"/>
        <v>78041</v>
      </c>
      <c r="I18" s="32">
        <v>37636</v>
      </c>
      <c r="J18" s="32">
        <v>40405</v>
      </c>
    </row>
    <row r="19" spans="1:10" ht="31.5" customHeight="1" x14ac:dyDescent="0.15">
      <c r="A19" s="28" t="s">
        <v>143</v>
      </c>
      <c r="B19" s="32">
        <v>16388</v>
      </c>
      <c r="C19" s="32">
        <f t="shared" si="1"/>
        <v>60749</v>
      </c>
      <c r="D19" s="32">
        <v>29422</v>
      </c>
      <c r="E19" s="32">
        <v>31327</v>
      </c>
      <c r="F19" s="36" t="s">
        <v>61</v>
      </c>
      <c r="G19" s="40">
        <v>29255</v>
      </c>
      <c r="H19" s="32">
        <f t="shared" si="0"/>
        <v>77521</v>
      </c>
      <c r="I19" s="32">
        <v>37360</v>
      </c>
      <c r="J19" s="32">
        <v>40161</v>
      </c>
    </row>
    <row r="20" spans="1:10" ht="31.5" customHeight="1" x14ac:dyDescent="0.15">
      <c r="A20" s="28" t="s">
        <v>144</v>
      </c>
      <c r="B20" s="32">
        <v>16758</v>
      </c>
      <c r="C20" s="32">
        <f t="shared" si="1"/>
        <v>59044</v>
      </c>
      <c r="D20" s="32">
        <v>28500</v>
      </c>
      <c r="E20" s="32">
        <v>30544</v>
      </c>
      <c r="F20" s="36" t="s">
        <v>365</v>
      </c>
      <c r="G20" s="40">
        <v>29632</v>
      </c>
      <c r="H20" s="32">
        <f t="shared" si="0"/>
        <v>77167</v>
      </c>
      <c r="I20" s="32">
        <v>37249</v>
      </c>
      <c r="J20" s="32">
        <v>39918</v>
      </c>
    </row>
    <row r="21" spans="1:10" ht="31.5" customHeight="1" x14ac:dyDescent="0.15">
      <c r="A21" s="28" t="s">
        <v>145</v>
      </c>
      <c r="B21" s="32">
        <v>17366</v>
      </c>
      <c r="C21" s="32">
        <f t="shared" si="1"/>
        <v>57666</v>
      </c>
      <c r="D21" s="32">
        <v>27937</v>
      </c>
      <c r="E21" s="32">
        <v>29729</v>
      </c>
      <c r="F21" s="36" t="s">
        <v>244</v>
      </c>
      <c r="G21" s="40">
        <v>29957</v>
      </c>
      <c r="H21" s="32">
        <f t="shared" si="0"/>
        <v>76974</v>
      </c>
      <c r="I21" s="32">
        <v>37113</v>
      </c>
      <c r="J21" s="32">
        <v>39861</v>
      </c>
    </row>
    <row r="22" spans="1:10" ht="31.5" customHeight="1" x14ac:dyDescent="0.15">
      <c r="A22" s="28" t="s">
        <v>147</v>
      </c>
      <c r="B22" s="32">
        <v>18015</v>
      </c>
      <c r="C22" s="32">
        <f t="shared" si="1"/>
        <v>56728</v>
      </c>
      <c r="D22" s="32">
        <v>27469</v>
      </c>
      <c r="E22" s="32">
        <v>29259</v>
      </c>
      <c r="F22" s="36" t="s">
        <v>306</v>
      </c>
      <c r="G22" s="40">
        <v>30059</v>
      </c>
      <c r="H22" s="32">
        <f t="shared" si="0"/>
        <v>76407</v>
      </c>
      <c r="I22" s="32">
        <v>36828</v>
      </c>
      <c r="J22" s="32">
        <v>39579</v>
      </c>
    </row>
    <row r="23" spans="1:10" ht="31.5" customHeight="1" x14ac:dyDescent="0.15">
      <c r="A23" s="28" t="s">
        <v>77</v>
      </c>
      <c r="B23" s="32">
        <v>26116</v>
      </c>
      <c r="C23" s="32">
        <f t="shared" si="1"/>
        <v>78002</v>
      </c>
      <c r="D23" s="32">
        <v>37586</v>
      </c>
      <c r="E23" s="32">
        <v>40416</v>
      </c>
      <c r="F23" s="36" t="s">
        <v>329</v>
      </c>
      <c r="G23" s="40">
        <v>30208</v>
      </c>
      <c r="H23" s="32">
        <f t="shared" si="0"/>
        <v>75813</v>
      </c>
      <c r="I23" s="32">
        <v>36553</v>
      </c>
      <c r="J23" s="32">
        <v>39260</v>
      </c>
    </row>
    <row r="24" spans="1:10" ht="31.5" customHeight="1" x14ac:dyDescent="0.15">
      <c r="A24" s="29" t="s">
        <v>293</v>
      </c>
      <c r="B24" s="33">
        <v>26910</v>
      </c>
      <c r="C24" s="33">
        <f t="shared" si="1"/>
        <v>76063</v>
      </c>
      <c r="D24" s="33">
        <v>36630</v>
      </c>
      <c r="E24" s="33">
        <v>39433</v>
      </c>
      <c r="F24" s="37" t="s">
        <v>366</v>
      </c>
      <c r="G24" s="41">
        <v>30553</v>
      </c>
      <c r="H24" s="33">
        <f t="shared" si="0"/>
        <v>75228</v>
      </c>
      <c r="I24" s="43">
        <v>36397</v>
      </c>
      <c r="J24" s="43">
        <v>38831</v>
      </c>
    </row>
    <row r="25" spans="1:10" ht="15" customHeight="1" x14ac:dyDescent="0.15">
      <c r="A25" s="30" t="s">
        <v>2</v>
      </c>
      <c r="C25" s="32"/>
      <c r="D25" s="32"/>
      <c r="E25" s="32"/>
    </row>
    <row r="26" spans="1:10" ht="15" customHeight="1" x14ac:dyDescent="0.15">
      <c r="A26" s="30" t="s">
        <v>39</v>
      </c>
      <c r="C26" s="32"/>
      <c r="D26" s="32"/>
      <c r="E26" s="32"/>
      <c r="F26" s="38"/>
      <c r="G26" s="39"/>
      <c r="H26" s="39"/>
    </row>
    <row r="27" spans="1:10" ht="15" customHeight="1" x14ac:dyDescent="0.15">
      <c r="A27" s="30" t="s">
        <v>3</v>
      </c>
      <c r="C27" s="32"/>
      <c r="D27" s="32"/>
      <c r="E27" s="32"/>
      <c r="F27" s="39"/>
      <c r="G27" s="39"/>
      <c r="H27" s="39"/>
    </row>
    <row r="28" spans="1:10" ht="15" customHeight="1" x14ac:dyDescent="0.15">
      <c r="A28" s="30"/>
      <c r="B28" s="32"/>
      <c r="C28" s="32"/>
      <c r="D28" s="32"/>
      <c r="E28" s="35"/>
      <c r="F28" s="32"/>
      <c r="G28" s="32"/>
      <c r="H28" s="32"/>
      <c r="I28" s="32"/>
    </row>
    <row r="30" spans="1:10" x14ac:dyDescent="0.15">
      <c r="E30" s="35"/>
      <c r="F30" s="32"/>
      <c r="G30" s="32"/>
      <c r="H30" s="32"/>
      <c r="I30" s="32"/>
    </row>
  </sheetData>
  <customSheetViews>
    <customSheetView guid="{49BF0136-552B-4F71-8242-59A590B937D4}" showPageBreaks="1" fitToPage="1" printArea="1" view="pageBreakPreview" topLeftCell="C13">
      <selection activeCell="G24" sqref="G24"/>
      <pageMargins left="0.59055118110236227" right="0.59055118110236227" top="0.78740157480314965" bottom="0.39370078740157483" header="0.51181102362204722" footer="0.39370078740157483"/>
      <printOptions horizontalCentered="1"/>
      <pageSetup paperSize="9" scale="69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13">
    <mergeCell ref="A1:J1"/>
    <mergeCell ref="C3:E3"/>
    <mergeCell ref="H3:J3"/>
    <mergeCell ref="A3:A5"/>
    <mergeCell ref="B3:B5"/>
    <mergeCell ref="F3:F5"/>
    <mergeCell ref="G3:G5"/>
    <mergeCell ref="C4:C5"/>
    <mergeCell ref="D4:D5"/>
    <mergeCell ref="E4:E5"/>
    <mergeCell ref="H4:H5"/>
    <mergeCell ref="I4:I5"/>
    <mergeCell ref="J4:J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9" orientation="landscape" verticalDpi="300" r:id="rId2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L54"/>
  <sheetViews>
    <sheetView view="pageBreakPreview" zoomScale="120" zoomScaleNormal="75" zoomScaleSheetLayoutView="120" workbookViewId="0">
      <selection activeCell="A53" sqref="A53"/>
    </sheetView>
  </sheetViews>
  <sheetFormatPr defaultColWidth="8.875" defaultRowHeight="13.5" x14ac:dyDescent="0.15"/>
  <cols>
    <col min="1" max="1" width="10.125" style="13" customWidth="1"/>
    <col min="2" max="11" width="8.125" style="13" customWidth="1"/>
    <col min="12" max="16384" width="8.875" style="13"/>
  </cols>
  <sheetData>
    <row r="1" spans="1:12" s="1" customFormat="1" ht="45" customHeight="1" x14ac:dyDescent="0.15">
      <c r="A1" s="356" t="s">
        <v>421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2" s="9" customFormat="1" ht="30" customHeight="1" x14ac:dyDescent="0.15">
      <c r="B2" s="7"/>
      <c r="C2" s="7"/>
      <c r="D2" s="7"/>
      <c r="E2" s="7"/>
      <c r="F2" s="7"/>
      <c r="K2" s="186" t="s">
        <v>401</v>
      </c>
    </row>
    <row r="3" spans="1:12" ht="21" customHeight="1" x14ac:dyDescent="0.15">
      <c r="A3" s="427" t="s">
        <v>285</v>
      </c>
      <c r="B3" s="422" t="s">
        <v>405</v>
      </c>
      <c r="C3" s="357"/>
      <c r="D3" s="357"/>
      <c r="E3" s="357"/>
      <c r="F3" s="358"/>
      <c r="G3" s="357" t="s">
        <v>406</v>
      </c>
      <c r="H3" s="357"/>
      <c r="I3" s="357"/>
      <c r="J3" s="357"/>
      <c r="K3" s="357"/>
      <c r="L3" s="18"/>
    </row>
    <row r="4" spans="1:12" ht="18" customHeight="1" x14ac:dyDescent="0.15">
      <c r="A4" s="455"/>
      <c r="B4" s="188" t="s">
        <v>212</v>
      </c>
      <c r="C4" s="193" t="s">
        <v>230</v>
      </c>
      <c r="D4" s="72" t="s">
        <v>195</v>
      </c>
      <c r="E4" s="193" t="s">
        <v>328</v>
      </c>
      <c r="F4" s="193" t="s">
        <v>526</v>
      </c>
      <c r="G4" s="188" t="s">
        <v>212</v>
      </c>
      <c r="H4" s="193" t="s">
        <v>230</v>
      </c>
      <c r="I4" s="193" t="s">
        <v>195</v>
      </c>
      <c r="J4" s="199" t="s">
        <v>328</v>
      </c>
      <c r="K4" s="210" t="s">
        <v>526</v>
      </c>
    </row>
    <row r="5" spans="1:12" s="14" customFormat="1" ht="18" customHeight="1" x14ac:dyDescent="0.15">
      <c r="A5" s="201" t="s">
        <v>109</v>
      </c>
      <c r="B5" s="204">
        <v>756</v>
      </c>
      <c r="C5" s="204">
        <v>905</v>
      </c>
      <c r="D5" s="204">
        <v>857</v>
      </c>
      <c r="E5" s="204">
        <f>SUM(E6:E52)</f>
        <v>797</v>
      </c>
      <c r="F5" s="206">
        <f>SUM(F6:F52)</f>
        <v>767</v>
      </c>
      <c r="G5" s="204">
        <v>946</v>
      </c>
      <c r="H5" s="204">
        <v>1052</v>
      </c>
      <c r="I5" s="204">
        <v>1026</v>
      </c>
      <c r="J5" s="204">
        <f>SUM(J6:J52)</f>
        <v>1006</v>
      </c>
      <c r="K5" s="204">
        <f>SUM(K6:K52)</f>
        <v>1037</v>
      </c>
      <c r="L5" s="9"/>
    </row>
    <row r="6" spans="1:12" s="14" customFormat="1" ht="13.5" customHeight="1" x14ac:dyDescent="0.15">
      <c r="A6" s="202" t="s">
        <v>164</v>
      </c>
      <c r="B6" s="170">
        <v>13</v>
      </c>
      <c r="C6" s="170">
        <v>20</v>
      </c>
      <c r="D6" s="170">
        <v>13</v>
      </c>
      <c r="E6" s="170">
        <v>14</v>
      </c>
      <c r="F6" s="207">
        <v>9</v>
      </c>
      <c r="G6" s="170">
        <v>12</v>
      </c>
      <c r="H6" s="170">
        <v>20</v>
      </c>
      <c r="I6" s="170">
        <v>10</v>
      </c>
      <c r="J6" s="170">
        <v>14</v>
      </c>
      <c r="K6" s="170">
        <v>12</v>
      </c>
    </row>
    <row r="7" spans="1:12" s="14" customFormat="1" ht="13.5" customHeight="1" x14ac:dyDescent="0.15">
      <c r="A7" s="202" t="s">
        <v>171</v>
      </c>
      <c r="B7" s="170">
        <v>1</v>
      </c>
      <c r="C7" s="170">
        <v>3</v>
      </c>
      <c r="D7" s="170">
        <v>1</v>
      </c>
      <c r="E7" s="170">
        <v>1</v>
      </c>
      <c r="F7" s="207">
        <v>3</v>
      </c>
      <c r="G7" s="170">
        <v>4</v>
      </c>
      <c r="H7" s="170">
        <v>3</v>
      </c>
      <c r="I7" s="170">
        <v>5</v>
      </c>
      <c r="J7" s="170">
        <v>4</v>
      </c>
      <c r="K7" s="170">
        <v>3</v>
      </c>
    </row>
    <row r="8" spans="1:12" s="14" customFormat="1" ht="13.5" customHeight="1" x14ac:dyDescent="0.15">
      <c r="A8" s="202" t="s">
        <v>174</v>
      </c>
      <c r="B8" s="170">
        <v>0</v>
      </c>
      <c r="C8" s="170">
        <v>1</v>
      </c>
      <c r="D8" s="170">
        <v>5</v>
      </c>
      <c r="E8" s="170">
        <v>5</v>
      </c>
      <c r="F8" s="207">
        <v>1</v>
      </c>
      <c r="G8" s="170">
        <v>6</v>
      </c>
      <c r="H8" s="170">
        <v>5</v>
      </c>
      <c r="I8" s="170">
        <v>2</v>
      </c>
      <c r="J8" s="170" t="s">
        <v>169</v>
      </c>
      <c r="K8" s="170">
        <v>0</v>
      </c>
    </row>
    <row r="9" spans="1:12" s="14" customFormat="1" ht="13.5" customHeight="1" x14ac:dyDescent="0.15">
      <c r="A9" s="202" t="s">
        <v>181</v>
      </c>
      <c r="B9" s="170">
        <v>4</v>
      </c>
      <c r="C9" s="170">
        <v>4</v>
      </c>
      <c r="D9" s="170">
        <v>7</v>
      </c>
      <c r="E9" s="170">
        <v>5</v>
      </c>
      <c r="F9" s="207">
        <v>6</v>
      </c>
      <c r="G9" s="170">
        <v>3</v>
      </c>
      <c r="H9" s="170">
        <v>2</v>
      </c>
      <c r="I9" s="170">
        <v>5</v>
      </c>
      <c r="J9" s="170" t="s">
        <v>169</v>
      </c>
      <c r="K9" s="170">
        <v>5</v>
      </c>
    </row>
    <row r="10" spans="1:12" s="14" customFormat="1" ht="13.5" customHeight="1" x14ac:dyDescent="0.15">
      <c r="A10" s="202" t="s">
        <v>25</v>
      </c>
      <c r="B10" s="170">
        <v>0</v>
      </c>
      <c r="C10" s="170">
        <v>1</v>
      </c>
      <c r="D10" s="170">
        <v>0</v>
      </c>
      <c r="E10" s="170">
        <v>1</v>
      </c>
      <c r="F10" s="207">
        <v>0</v>
      </c>
      <c r="G10" s="170">
        <v>1</v>
      </c>
      <c r="H10" s="170" t="s">
        <v>169</v>
      </c>
      <c r="I10" s="170">
        <v>0</v>
      </c>
      <c r="J10" s="170">
        <v>1</v>
      </c>
      <c r="K10" s="170">
        <v>0</v>
      </c>
    </row>
    <row r="11" spans="1:12" s="14" customFormat="1" ht="13.5" customHeight="1" x14ac:dyDescent="0.15">
      <c r="A11" s="202" t="s">
        <v>177</v>
      </c>
      <c r="B11" s="170">
        <v>2</v>
      </c>
      <c r="C11" s="170">
        <v>6</v>
      </c>
      <c r="D11" s="170">
        <v>1</v>
      </c>
      <c r="E11" s="170" t="s">
        <v>169</v>
      </c>
      <c r="F11" s="207">
        <v>3</v>
      </c>
      <c r="G11" s="170">
        <v>0</v>
      </c>
      <c r="H11" s="170" t="s">
        <v>169</v>
      </c>
      <c r="I11" s="170">
        <v>0</v>
      </c>
      <c r="J11" s="170" t="s">
        <v>169</v>
      </c>
      <c r="K11" s="170">
        <v>0</v>
      </c>
    </row>
    <row r="12" spans="1:12" s="14" customFormat="1" ht="13.5" customHeight="1" x14ac:dyDescent="0.15">
      <c r="A12" s="202" t="s">
        <v>178</v>
      </c>
      <c r="B12" s="170">
        <v>5</v>
      </c>
      <c r="C12" s="170">
        <v>1</v>
      </c>
      <c r="D12" s="170">
        <v>5</v>
      </c>
      <c r="E12" s="170">
        <v>4</v>
      </c>
      <c r="F12" s="207">
        <v>2</v>
      </c>
      <c r="G12" s="170">
        <v>2</v>
      </c>
      <c r="H12" s="170">
        <v>4</v>
      </c>
      <c r="I12" s="170">
        <v>3</v>
      </c>
      <c r="J12" s="170">
        <v>3</v>
      </c>
      <c r="K12" s="170">
        <v>4</v>
      </c>
    </row>
    <row r="13" spans="1:12" s="14" customFormat="1" ht="13.5" customHeight="1" x14ac:dyDescent="0.15">
      <c r="A13" s="202" t="s">
        <v>183</v>
      </c>
      <c r="B13" s="170">
        <v>5</v>
      </c>
      <c r="C13" s="170">
        <v>7</v>
      </c>
      <c r="D13" s="170">
        <v>10</v>
      </c>
      <c r="E13" s="170">
        <v>6</v>
      </c>
      <c r="F13" s="207">
        <v>9</v>
      </c>
      <c r="G13" s="170">
        <v>6</v>
      </c>
      <c r="H13" s="170">
        <v>6</v>
      </c>
      <c r="I13" s="170">
        <v>11</v>
      </c>
      <c r="J13" s="170">
        <v>6</v>
      </c>
      <c r="K13" s="170">
        <v>10</v>
      </c>
    </row>
    <row r="14" spans="1:12" s="14" customFormat="1" ht="13.5" customHeight="1" x14ac:dyDescent="0.15">
      <c r="A14" s="202" t="s">
        <v>185</v>
      </c>
      <c r="B14" s="170">
        <v>1</v>
      </c>
      <c r="C14" s="170">
        <v>2</v>
      </c>
      <c r="D14" s="170">
        <v>7</v>
      </c>
      <c r="E14" s="170">
        <v>5</v>
      </c>
      <c r="F14" s="207">
        <v>1</v>
      </c>
      <c r="G14" s="170">
        <v>0</v>
      </c>
      <c r="H14" s="170">
        <v>2</v>
      </c>
      <c r="I14" s="170">
        <v>8</v>
      </c>
      <c r="J14" s="170">
        <v>7</v>
      </c>
      <c r="K14" s="170">
        <v>3</v>
      </c>
    </row>
    <row r="15" spans="1:12" s="14" customFormat="1" ht="13.5" customHeight="1" x14ac:dyDescent="0.15">
      <c r="A15" s="202" t="s">
        <v>188</v>
      </c>
      <c r="B15" s="170">
        <v>2</v>
      </c>
      <c r="C15" s="170">
        <v>3</v>
      </c>
      <c r="D15" s="170">
        <v>2</v>
      </c>
      <c r="E15" s="170">
        <v>3</v>
      </c>
      <c r="F15" s="207">
        <v>1</v>
      </c>
      <c r="G15" s="170">
        <v>2</v>
      </c>
      <c r="H15" s="170">
        <v>1</v>
      </c>
      <c r="I15" s="170">
        <v>5</v>
      </c>
      <c r="J15" s="170">
        <v>2</v>
      </c>
      <c r="K15" s="170">
        <v>7</v>
      </c>
    </row>
    <row r="16" spans="1:12" s="14" customFormat="1" ht="13.5" customHeight="1" x14ac:dyDescent="0.15">
      <c r="A16" s="202" t="s">
        <v>189</v>
      </c>
      <c r="B16" s="170">
        <v>7</v>
      </c>
      <c r="C16" s="170">
        <v>22</v>
      </c>
      <c r="D16" s="170">
        <v>10</v>
      </c>
      <c r="E16" s="170">
        <v>13</v>
      </c>
      <c r="F16" s="207">
        <v>15</v>
      </c>
      <c r="G16" s="170">
        <v>23</v>
      </c>
      <c r="H16" s="170">
        <v>24</v>
      </c>
      <c r="I16" s="170">
        <v>17</v>
      </c>
      <c r="J16" s="170">
        <v>24</v>
      </c>
      <c r="K16" s="170">
        <v>21</v>
      </c>
    </row>
    <row r="17" spans="1:11" s="14" customFormat="1" ht="13.5" customHeight="1" x14ac:dyDescent="0.15">
      <c r="A17" s="202" t="s">
        <v>190</v>
      </c>
      <c r="B17" s="170">
        <v>12</v>
      </c>
      <c r="C17" s="170">
        <v>17</v>
      </c>
      <c r="D17" s="170">
        <v>22</v>
      </c>
      <c r="E17" s="170">
        <v>17</v>
      </c>
      <c r="F17" s="207">
        <v>23</v>
      </c>
      <c r="G17" s="170">
        <v>23</v>
      </c>
      <c r="H17" s="170">
        <v>24</v>
      </c>
      <c r="I17" s="170">
        <v>27</v>
      </c>
      <c r="J17" s="170">
        <v>31</v>
      </c>
      <c r="K17" s="170">
        <v>29</v>
      </c>
    </row>
    <row r="18" spans="1:11" s="14" customFormat="1" ht="13.5" customHeight="1" x14ac:dyDescent="0.15">
      <c r="A18" s="202" t="s">
        <v>191</v>
      </c>
      <c r="B18" s="170">
        <v>64</v>
      </c>
      <c r="C18" s="170">
        <v>78</v>
      </c>
      <c r="D18" s="170">
        <v>73</v>
      </c>
      <c r="E18" s="170">
        <v>55</v>
      </c>
      <c r="F18" s="207">
        <v>56</v>
      </c>
      <c r="G18" s="170">
        <v>124</v>
      </c>
      <c r="H18" s="170">
        <v>112</v>
      </c>
      <c r="I18" s="170">
        <v>109</v>
      </c>
      <c r="J18" s="170">
        <v>95</v>
      </c>
      <c r="K18" s="170">
        <v>110</v>
      </c>
    </row>
    <row r="19" spans="1:11" s="14" customFormat="1" ht="13.5" customHeight="1" x14ac:dyDescent="0.15">
      <c r="A19" s="202" t="s">
        <v>192</v>
      </c>
      <c r="B19" s="170">
        <v>16</v>
      </c>
      <c r="C19" s="170">
        <v>32</v>
      </c>
      <c r="D19" s="170">
        <v>38</v>
      </c>
      <c r="E19" s="170">
        <v>22</v>
      </c>
      <c r="F19" s="207">
        <v>24</v>
      </c>
      <c r="G19" s="170">
        <v>46</v>
      </c>
      <c r="H19" s="170">
        <v>42</v>
      </c>
      <c r="I19" s="170">
        <v>46</v>
      </c>
      <c r="J19" s="170">
        <v>50</v>
      </c>
      <c r="K19" s="170">
        <v>56</v>
      </c>
    </row>
    <row r="20" spans="1:11" s="14" customFormat="1" ht="13.5" customHeight="1" x14ac:dyDescent="0.15">
      <c r="A20" s="202" t="s">
        <v>197</v>
      </c>
      <c r="B20" s="170">
        <v>7</v>
      </c>
      <c r="C20" s="170">
        <v>6</v>
      </c>
      <c r="D20" s="170">
        <v>3</v>
      </c>
      <c r="E20" s="170">
        <v>2</v>
      </c>
      <c r="F20" s="207">
        <v>3</v>
      </c>
      <c r="G20" s="170">
        <v>2</v>
      </c>
      <c r="H20" s="170">
        <v>11</v>
      </c>
      <c r="I20" s="170">
        <v>8</v>
      </c>
      <c r="J20" s="170">
        <v>6</v>
      </c>
      <c r="K20" s="170">
        <v>10</v>
      </c>
    </row>
    <row r="21" spans="1:11" s="14" customFormat="1" ht="13.5" customHeight="1" x14ac:dyDescent="0.15">
      <c r="A21" s="202" t="s">
        <v>199</v>
      </c>
      <c r="B21" s="170">
        <v>2</v>
      </c>
      <c r="C21" s="170">
        <v>1</v>
      </c>
      <c r="D21" s="170">
        <v>0</v>
      </c>
      <c r="E21" s="170">
        <v>6</v>
      </c>
      <c r="F21" s="207">
        <v>3</v>
      </c>
      <c r="G21" s="170">
        <v>5</v>
      </c>
      <c r="H21" s="170">
        <v>8</v>
      </c>
      <c r="I21" s="170">
        <v>4</v>
      </c>
      <c r="J21" s="170">
        <v>1</v>
      </c>
      <c r="K21" s="170">
        <v>3</v>
      </c>
    </row>
    <row r="22" spans="1:11" s="14" customFormat="1" ht="13.5" customHeight="1" x14ac:dyDescent="0.15">
      <c r="A22" s="202" t="s">
        <v>200</v>
      </c>
      <c r="B22" s="170">
        <v>1</v>
      </c>
      <c r="C22" s="170">
        <v>8</v>
      </c>
      <c r="D22" s="170">
        <v>3</v>
      </c>
      <c r="E22" s="170">
        <v>2</v>
      </c>
      <c r="F22" s="207">
        <v>4</v>
      </c>
      <c r="G22" s="170">
        <v>4</v>
      </c>
      <c r="H22" s="170">
        <v>4</v>
      </c>
      <c r="I22" s="170">
        <v>9</v>
      </c>
      <c r="J22" s="170">
        <v>8</v>
      </c>
      <c r="K22" s="170">
        <v>6</v>
      </c>
    </row>
    <row r="23" spans="1:11" s="14" customFormat="1" ht="13.5" customHeight="1" x14ac:dyDescent="0.15">
      <c r="A23" s="202" t="s">
        <v>202</v>
      </c>
      <c r="B23" s="170">
        <v>1</v>
      </c>
      <c r="C23" s="170">
        <v>1</v>
      </c>
      <c r="D23" s="170">
        <v>0</v>
      </c>
      <c r="E23" s="170">
        <v>3</v>
      </c>
      <c r="F23" s="207">
        <v>0</v>
      </c>
      <c r="G23" s="170">
        <v>1</v>
      </c>
      <c r="H23" s="170">
        <v>4</v>
      </c>
      <c r="I23" s="170">
        <v>2</v>
      </c>
      <c r="J23" s="170">
        <v>2</v>
      </c>
      <c r="K23" s="170">
        <v>6</v>
      </c>
    </row>
    <row r="24" spans="1:11" s="14" customFormat="1" ht="13.5" customHeight="1" x14ac:dyDescent="0.15">
      <c r="A24" s="202" t="s">
        <v>203</v>
      </c>
      <c r="B24" s="170">
        <v>6</v>
      </c>
      <c r="C24" s="170">
        <v>5</v>
      </c>
      <c r="D24" s="170">
        <v>3</v>
      </c>
      <c r="E24" s="170">
        <v>1</v>
      </c>
      <c r="F24" s="207">
        <v>2</v>
      </c>
      <c r="G24" s="170">
        <v>3</v>
      </c>
      <c r="H24" s="170">
        <v>8</v>
      </c>
      <c r="I24" s="170">
        <v>10</v>
      </c>
      <c r="J24" s="170">
        <v>11</v>
      </c>
      <c r="K24" s="170">
        <v>4</v>
      </c>
    </row>
    <row r="25" spans="1:11" s="14" customFormat="1" ht="13.5" customHeight="1" x14ac:dyDescent="0.15">
      <c r="A25" s="202" t="s">
        <v>205</v>
      </c>
      <c r="B25" s="170">
        <v>1</v>
      </c>
      <c r="C25" s="170">
        <v>6</v>
      </c>
      <c r="D25" s="170">
        <v>8</v>
      </c>
      <c r="E25" s="170">
        <v>1</v>
      </c>
      <c r="F25" s="207">
        <v>3</v>
      </c>
      <c r="G25" s="170">
        <v>2</v>
      </c>
      <c r="H25" s="170">
        <v>4</v>
      </c>
      <c r="I25" s="170">
        <v>4</v>
      </c>
      <c r="J25" s="170">
        <v>10</v>
      </c>
      <c r="K25" s="170">
        <v>2</v>
      </c>
    </row>
    <row r="26" spans="1:11" s="14" customFormat="1" ht="13.5" customHeight="1" x14ac:dyDescent="0.15">
      <c r="A26" s="202" t="s">
        <v>207</v>
      </c>
      <c r="B26" s="170">
        <v>2</v>
      </c>
      <c r="C26" s="170">
        <v>2</v>
      </c>
      <c r="D26" s="170">
        <v>2</v>
      </c>
      <c r="E26" s="170">
        <v>4</v>
      </c>
      <c r="F26" s="207">
        <v>5</v>
      </c>
      <c r="G26" s="170">
        <v>4</v>
      </c>
      <c r="H26" s="170">
        <v>1</v>
      </c>
      <c r="I26" s="170">
        <v>2</v>
      </c>
      <c r="J26" s="170">
        <v>2</v>
      </c>
      <c r="K26" s="170">
        <v>5</v>
      </c>
    </row>
    <row r="27" spans="1:11" s="14" customFormat="1" ht="13.5" customHeight="1" x14ac:dyDescent="0.15">
      <c r="A27" s="202" t="s">
        <v>208</v>
      </c>
      <c r="B27" s="170">
        <v>8</v>
      </c>
      <c r="C27" s="170">
        <v>9</v>
      </c>
      <c r="D27" s="170">
        <v>7</v>
      </c>
      <c r="E27" s="170">
        <v>11</v>
      </c>
      <c r="F27" s="207">
        <v>8</v>
      </c>
      <c r="G27" s="170">
        <v>11</v>
      </c>
      <c r="H27" s="170">
        <v>15</v>
      </c>
      <c r="I27" s="170">
        <v>18</v>
      </c>
      <c r="J27" s="170">
        <v>9</v>
      </c>
      <c r="K27" s="170">
        <v>11</v>
      </c>
    </row>
    <row r="28" spans="1:11" s="14" customFormat="1" ht="13.5" customHeight="1" x14ac:dyDescent="0.15">
      <c r="A28" s="202" t="s">
        <v>210</v>
      </c>
      <c r="B28" s="170">
        <v>29</v>
      </c>
      <c r="C28" s="170">
        <v>38</v>
      </c>
      <c r="D28" s="170">
        <v>38</v>
      </c>
      <c r="E28" s="170">
        <v>32</v>
      </c>
      <c r="F28" s="207">
        <v>29</v>
      </c>
      <c r="G28" s="170">
        <v>43</v>
      </c>
      <c r="H28" s="170">
        <v>43</v>
      </c>
      <c r="I28" s="170">
        <v>48</v>
      </c>
      <c r="J28" s="170">
        <v>33</v>
      </c>
      <c r="K28" s="170">
        <v>62</v>
      </c>
    </row>
    <row r="29" spans="1:11" s="14" customFormat="1" ht="13.5" customHeight="1" x14ac:dyDescent="0.15">
      <c r="A29" s="202" t="s">
        <v>214</v>
      </c>
      <c r="B29" s="170">
        <v>6</v>
      </c>
      <c r="C29" s="170">
        <v>6</v>
      </c>
      <c r="D29" s="170">
        <v>13</v>
      </c>
      <c r="E29" s="170">
        <v>5</v>
      </c>
      <c r="F29" s="207">
        <v>8</v>
      </c>
      <c r="G29" s="170">
        <v>15</v>
      </c>
      <c r="H29" s="170">
        <v>9</v>
      </c>
      <c r="I29" s="170">
        <v>9</v>
      </c>
      <c r="J29" s="170">
        <v>11</v>
      </c>
      <c r="K29" s="170">
        <v>12</v>
      </c>
    </row>
    <row r="30" spans="1:11" s="14" customFormat="1" ht="13.5" customHeight="1" x14ac:dyDescent="0.15">
      <c r="A30" s="202" t="s">
        <v>216</v>
      </c>
      <c r="B30" s="170">
        <v>11</v>
      </c>
      <c r="C30" s="170">
        <v>19</v>
      </c>
      <c r="D30" s="170">
        <v>13</v>
      </c>
      <c r="E30" s="170">
        <v>11</v>
      </c>
      <c r="F30" s="207">
        <v>12</v>
      </c>
      <c r="G30" s="170">
        <v>11</v>
      </c>
      <c r="H30" s="170">
        <v>15</v>
      </c>
      <c r="I30" s="170">
        <v>11</v>
      </c>
      <c r="J30" s="170">
        <v>5</v>
      </c>
      <c r="K30" s="170">
        <v>10</v>
      </c>
    </row>
    <row r="31" spans="1:11" s="14" customFormat="1" ht="13.5" customHeight="1" x14ac:dyDescent="0.15">
      <c r="A31" s="202" t="s">
        <v>217</v>
      </c>
      <c r="B31" s="170">
        <v>29</v>
      </c>
      <c r="C31" s="170">
        <v>31</v>
      </c>
      <c r="D31" s="170">
        <v>24</v>
      </c>
      <c r="E31" s="170">
        <v>33</v>
      </c>
      <c r="F31" s="207">
        <v>24</v>
      </c>
      <c r="G31" s="170">
        <v>31</v>
      </c>
      <c r="H31" s="170">
        <v>38</v>
      </c>
      <c r="I31" s="170">
        <v>29</v>
      </c>
      <c r="J31" s="170">
        <v>37</v>
      </c>
      <c r="K31" s="170">
        <v>24</v>
      </c>
    </row>
    <row r="32" spans="1:11" s="14" customFormat="1" ht="13.5" customHeight="1" x14ac:dyDescent="0.15">
      <c r="A32" s="202" t="s">
        <v>219</v>
      </c>
      <c r="B32" s="170">
        <v>97</v>
      </c>
      <c r="C32" s="170">
        <v>107</v>
      </c>
      <c r="D32" s="170">
        <v>106</v>
      </c>
      <c r="E32" s="170">
        <v>83</v>
      </c>
      <c r="F32" s="207">
        <v>78</v>
      </c>
      <c r="G32" s="170">
        <v>137</v>
      </c>
      <c r="H32" s="170">
        <v>174</v>
      </c>
      <c r="I32" s="170">
        <v>141</v>
      </c>
      <c r="J32" s="170">
        <v>141</v>
      </c>
      <c r="K32" s="170">
        <v>159</v>
      </c>
    </row>
    <row r="33" spans="1:11" s="14" customFormat="1" ht="13.5" customHeight="1" x14ac:dyDescent="0.15">
      <c r="A33" s="202" t="s">
        <v>220</v>
      </c>
      <c r="B33" s="170">
        <v>71</v>
      </c>
      <c r="C33" s="170">
        <v>83</v>
      </c>
      <c r="D33" s="170">
        <v>50</v>
      </c>
      <c r="E33" s="170">
        <v>63</v>
      </c>
      <c r="F33" s="207">
        <v>56</v>
      </c>
      <c r="G33" s="170">
        <v>63</v>
      </c>
      <c r="H33" s="170">
        <v>86</v>
      </c>
      <c r="I33" s="170">
        <v>95</v>
      </c>
      <c r="J33" s="170">
        <v>84</v>
      </c>
      <c r="K33" s="170">
        <v>101</v>
      </c>
    </row>
    <row r="34" spans="1:11" s="14" customFormat="1" ht="13.5" customHeight="1" x14ac:dyDescent="0.15">
      <c r="A34" s="202" t="s">
        <v>221</v>
      </c>
      <c r="B34" s="170">
        <v>11</v>
      </c>
      <c r="C34" s="170">
        <v>6</v>
      </c>
      <c r="D34" s="170">
        <v>10</v>
      </c>
      <c r="E34" s="170">
        <v>10</v>
      </c>
      <c r="F34" s="207">
        <v>7</v>
      </c>
      <c r="G34" s="170">
        <v>16</v>
      </c>
      <c r="H34" s="170">
        <v>5</v>
      </c>
      <c r="I34" s="170">
        <v>4</v>
      </c>
      <c r="J34" s="170">
        <v>9</v>
      </c>
      <c r="K34" s="170">
        <v>7</v>
      </c>
    </row>
    <row r="35" spans="1:11" s="14" customFormat="1" ht="13.5" customHeight="1" x14ac:dyDescent="0.15">
      <c r="A35" s="202" t="s">
        <v>222</v>
      </c>
      <c r="B35" s="170">
        <v>4</v>
      </c>
      <c r="C35" s="170">
        <v>9</v>
      </c>
      <c r="D35" s="170">
        <v>7</v>
      </c>
      <c r="E35" s="170">
        <v>9</v>
      </c>
      <c r="F35" s="207">
        <v>3</v>
      </c>
      <c r="G35" s="170">
        <v>3</v>
      </c>
      <c r="H35" s="170">
        <v>5</v>
      </c>
      <c r="I35" s="170">
        <v>8</v>
      </c>
      <c r="J35" s="170">
        <v>11</v>
      </c>
      <c r="K35" s="170">
        <v>5</v>
      </c>
    </row>
    <row r="36" spans="1:11" s="14" customFormat="1" ht="13.5" customHeight="1" x14ac:dyDescent="0.15">
      <c r="A36" s="202" t="s">
        <v>142</v>
      </c>
      <c r="B36" s="170">
        <v>6</v>
      </c>
      <c r="C36" s="170">
        <v>3</v>
      </c>
      <c r="D36" s="170">
        <v>5</v>
      </c>
      <c r="E36" s="170">
        <v>6</v>
      </c>
      <c r="F36" s="207">
        <v>5</v>
      </c>
      <c r="G36" s="170">
        <v>6</v>
      </c>
      <c r="H36" s="170">
        <v>7</v>
      </c>
      <c r="I36" s="170">
        <v>4</v>
      </c>
      <c r="J36" s="170">
        <v>2</v>
      </c>
      <c r="K36" s="170">
        <v>3</v>
      </c>
    </row>
    <row r="37" spans="1:11" s="14" customFormat="1" ht="13.5" customHeight="1" x14ac:dyDescent="0.15">
      <c r="A37" s="202" t="s">
        <v>64</v>
      </c>
      <c r="B37" s="170">
        <v>5</v>
      </c>
      <c r="C37" s="170">
        <v>11</v>
      </c>
      <c r="D37" s="170">
        <v>5</v>
      </c>
      <c r="E37" s="170">
        <v>5</v>
      </c>
      <c r="F37" s="207">
        <v>4</v>
      </c>
      <c r="G37" s="170">
        <v>7</v>
      </c>
      <c r="H37" s="170">
        <v>10</v>
      </c>
      <c r="I37" s="170">
        <v>8</v>
      </c>
      <c r="J37" s="170">
        <v>7</v>
      </c>
      <c r="K37" s="170">
        <v>1</v>
      </c>
    </row>
    <row r="38" spans="1:11" s="14" customFormat="1" ht="13.5" customHeight="1" x14ac:dyDescent="0.15">
      <c r="A38" s="202" t="s">
        <v>223</v>
      </c>
      <c r="B38" s="170">
        <v>29</v>
      </c>
      <c r="C38" s="170">
        <v>35</v>
      </c>
      <c r="D38" s="170">
        <v>27</v>
      </c>
      <c r="E38" s="170">
        <v>20</v>
      </c>
      <c r="F38" s="207">
        <v>25</v>
      </c>
      <c r="G38" s="170">
        <v>41</v>
      </c>
      <c r="H38" s="170">
        <v>33</v>
      </c>
      <c r="I38" s="170">
        <v>26</v>
      </c>
      <c r="J38" s="170">
        <v>46</v>
      </c>
      <c r="K38" s="170">
        <v>31</v>
      </c>
    </row>
    <row r="39" spans="1:11" s="14" customFormat="1" ht="13.5" customHeight="1" x14ac:dyDescent="0.15">
      <c r="A39" s="202" t="s">
        <v>105</v>
      </c>
      <c r="B39" s="170">
        <v>20</v>
      </c>
      <c r="C39" s="170">
        <v>30</v>
      </c>
      <c r="D39" s="170">
        <v>38</v>
      </c>
      <c r="E39" s="170">
        <v>16</v>
      </c>
      <c r="F39" s="207">
        <v>32</v>
      </c>
      <c r="G39" s="170">
        <v>24</v>
      </c>
      <c r="H39" s="170">
        <v>35</v>
      </c>
      <c r="I39" s="170">
        <v>36</v>
      </c>
      <c r="J39" s="170">
        <v>30</v>
      </c>
      <c r="K39" s="170">
        <v>21</v>
      </c>
    </row>
    <row r="40" spans="1:11" s="14" customFormat="1" ht="13.5" customHeight="1" x14ac:dyDescent="0.15">
      <c r="A40" s="202" t="s">
        <v>165</v>
      </c>
      <c r="B40" s="170">
        <v>8</v>
      </c>
      <c r="C40" s="170">
        <v>15</v>
      </c>
      <c r="D40" s="170">
        <v>14</v>
      </c>
      <c r="E40" s="170">
        <v>15</v>
      </c>
      <c r="F40" s="207">
        <v>6</v>
      </c>
      <c r="G40" s="170">
        <v>5</v>
      </c>
      <c r="H40" s="170">
        <v>10</v>
      </c>
      <c r="I40" s="170">
        <v>10</v>
      </c>
      <c r="J40" s="170">
        <v>18</v>
      </c>
      <c r="K40" s="170">
        <v>10</v>
      </c>
    </row>
    <row r="41" spans="1:11" s="14" customFormat="1" ht="13.5" customHeight="1" x14ac:dyDescent="0.15">
      <c r="A41" s="202" t="s">
        <v>224</v>
      </c>
      <c r="B41" s="170">
        <v>60</v>
      </c>
      <c r="C41" s="170">
        <v>82</v>
      </c>
      <c r="D41" s="170">
        <v>93</v>
      </c>
      <c r="E41" s="170">
        <v>65</v>
      </c>
      <c r="F41" s="207">
        <v>73</v>
      </c>
      <c r="G41" s="170">
        <v>84</v>
      </c>
      <c r="H41" s="170">
        <v>108</v>
      </c>
      <c r="I41" s="170">
        <v>89</v>
      </c>
      <c r="J41" s="170">
        <v>82</v>
      </c>
      <c r="K41" s="170">
        <v>80</v>
      </c>
    </row>
    <row r="42" spans="1:11" s="14" customFormat="1" ht="13.5" customHeight="1" x14ac:dyDescent="0.15">
      <c r="A42" s="202" t="s">
        <v>225</v>
      </c>
      <c r="B42" s="170">
        <v>42</v>
      </c>
      <c r="C42" s="170">
        <v>56</v>
      </c>
      <c r="D42" s="170">
        <v>31</v>
      </c>
      <c r="E42" s="170">
        <v>60</v>
      </c>
      <c r="F42" s="207">
        <v>48</v>
      </c>
      <c r="G42" s="170">
        <v>53</v>
      </c>
      <c r="H42" s="170">
        <v>52</v>
      </c>
      <c r="I42" s="170">
        <v>49</v>
      </c>
      <c r="J42" s="170">
        <v>51</v>
      </c>
      <c r="K42" s="170">
        <v>51</v>
      </c>
    </row>
    <row r="43" spans="1:11" s="14" customFormat="1" ht="13.5" customHeight="1" x14ac:dyDescent="0.15">
      <c r="A43" s="202" t="s">
        <v>226</v>
      </c>
      <c r="B43" s="170">
        <v>24</v>
      </c>
      <c r="C43" s="170">
        <v>38</v>
      </c>
      <c r="D43" s="170">
        <v>28</v>
      </c>
      <c r="E43" s="170">
        <v>37</v>
      </c>
      <c r="F43" s="207">
        <v>26</v>
      </c>
      <c r="G43" s="170">
        <v>22</v>
      </c>
      <c r="H43" s="170">
        <v>42</v>
      </c>
      <c r="I43" s="170">
        <v>23</v>
      </c>
      <c r="J43" s="170">
        <v>28</v>
      </c>
      <c r="K43" s="170">
        <v>22</v>
      </c>
    </row>
    <row r="44" spans="1:11" s="14" customFormat="1" ht="13.5" customHeight="1" x14ac:dyDescent="0.15">
      <c r="A44" s="202" t="s">
        <v>227</v>
      </c>
      <c r="B44" s="170">
        <v>17</v>
      </c>
      <c r="C44" s="170">
        <v>18</v>
      </c>
      <c r="D44" s="170">
        <v>27</v>
      </c>
      <c r="E44" s="170">
        <v>18</v>
      </c>
      <c r="F44" s="207">
        <v>23</v>
      </c>
      <c r="G44" s="170">
        <v>15</v>
      </c>
      <c r="H44" s="170">
        <v>16</v>
      </c>
      <c r="I44" s="170">
        <v>21</v>
      </c>
      <c r="J44" s="170">
        <v>22</v>
      </c>
      <c r="K44" s="170">
        <v>22</v>
      </c>
    </row>
    <row r="45" spans="1:11" s="14" customFormat="1" ht="13.5" customHeight="1" x14ac:dyDescent="0.15">
      <c r="A45" s="202" t="s">
        <v>89</v>
      </c>
      <c r="B45" s="170">
        <v>1</v>
      </c>
      <c r="C45" s="170">
        <v>2</v>
      </c>
      <c r="D45" s="170">
        <v>1</v>
      </c>
      <c r="E45" s="170">
        <v>4</v>
      </c>
      <c r="F45" s="207">
        <v>1</v>
      </c>
      <c r="G45" s="170">
        <v>2</v>
      </c>
      <c r="H45" s="170">
        <v>2</v>
      </c>
      <c r="I45" s="170">
        <v>1</v>
      </c>
      <c r="J45" s="170">
        <v>4</v>
      </c>
      <c r="K45" s="170">
        <v>7</v>
      </c>
    </row>
    <row r="46" spans="1:11" s="14" customFormat="1" ht="13.5" customHeight="1" x14ac:dyDescent="0.15">
      <c r="A46" s="202" t="s">
        <v>228</v>
      </c>
      <c r="B46" s="170">
        <v>12</v>
      </c>
      <c r="C46" s="170">
        <v>14</v>
      </c>
      <c r="D46" s="170">
        <v>10</v>
      </c>
      <c r="E46" s="170">
        <v>7</v>
      </c>
      <c r="F46" s="207">
        <v>9</v>
      </c>
      <c r="G46" s="170">
        <v>16</v>
      </c>
      <c r="H46" s="170">
        <v>4</v>
      </c>
      <c r="I46" s="170">
        <v>12</v>
      </c>
      <c r="J46" s="170">
        <v>13</v>
      </c>
      <c r="K46" s="170">
        <v>10</v>
      </c>
    </row>
    <row r="47" spans="1:11" s="14" customFormat="1" ht="13.5" customHeight="1" x14ac:dyDescent="0.15">
      <c r="A47" s="202" t="s">
        <v>229</v>
      </c>
      <c r="B47" s="170">
        <v>7</v>
      </c>
      <c r="C47" s="170">
        <v>3</v>
      </c>
      <c r="D47" s="170">
        <v>2</v>
      </c>
      <c r="E47" s="170">
        <v>8</v>
      </c>
      <c r="F47" s="207">
        <v>5</v>
      </c>
      <c r="G47" s="170">
        <v>6</v>
      </c>
      <c r="H47" s="170">
        <v>6</v>
      </c>
      <c r="I47" s="170">
        <v>7</v>
      </c>
      <c r="J47" s="170">
        <v>6</v>
      </c>
      <c r="K47" s="170">
        <v>1</v>
      </c>
    </row>
    <row r="48" spans="1:11" s="14" customFormat="1" ht="13.5" customHeight="1" x14ac:dyDescent="0.15">
      <c r="A48" s="202" t="s">
        <v>76</v>
      </c>
      <c r="B48" s="170">
        <v>5</v>
      </c>
      <c r="C48" s="170">
        <v>5</v>
      </c>
      <c r="D48" s="170">
        <v>5</v>
      </c>
      <c r="E48" s="170">
        <v>1</v>
      </c>
      <c r="F48" s="207">
        <v>5</v>
      </c>
      <c r="G48" s="170">
        <v>10</v>
      </c>
      <c r="H48" s="170">
        <v>2</v>
      </c>
      <c r="I48" s="170">
        <v>5</v>
      </c>
      <c r="J48" s="170">
        <v>4</v>
      </c>
      <c r="K48" s="170">
        <v>8</v>
      </c>
    </row>
    <row r="49" spans="1:11" s="14" customFormat="1" ht="13.5" customHeight="1" x14ac:dyDescent="0.15">
      <c r="A49" s="202" t="s">
        <v>136</v>
      </c>
      <c r="B49" s="170">
        <v>3</v>
      </c>
      <c r="C49" s="170">
        <v>2</v>
      </c>
      <c r="D49" s="170">
        <v>0</v>
      </c>
      <c r="E49" s="170">
        <v>6</v>
      </c>
      <c r="F49" s="207">
        <v>1</v>
      </c>
      <c r="G49" s="170">
        <v>5</v>
      </c>
      <c r="H49" s="170">
        <v>6</v>
      </c>
      <c r="I49" s="170">
        <v>2</v>
      </c>
      <c r="J49" s="170">
        <v>6</v>
      </c>
      <c r="K49" s="170">
        <v>7</v>
      </c>
    </row>
    <row r="50" spans="1:11" s="14" customFormat="1" ht="13.5" customHeight="1" x14ac:dyDescent="0.15">
      <c r="A50" s="202" t="s">
        <v>60</v>
      </c>
      <c r="B50" s="170">
        <v>12</v>
      </c>
      <c r="C50" s="170">
        <v>3</v>
      </c>
      <c r="D50" s="170">
        <v>3</v>
      </c>
      <c r="E50" s="170">
        <v>10</v>
      </c>
      <c r="F50" s="207">
        <v>1</v>
      </c>
      <c r="G50" s="170">
        <v>8</v>
      </c>
      <c r="H50" s="170">
        <v>9</v>
      </c>
      <c r="I50" s="170">
        <v>2</v>
      </c>
      <c r="J50" s="170">
        <v>5</v>
      </c>
      <c r="K50" s="170">
        <v>2</v>
      </c>
    </row>
    <row r="51" spans="1:11" s="14" customFormat="1" ht="13.5" customHeight="1" x14ac:dyDescent="0.15">
      <c r="A51" s="202" t="s">
        <v>231</v>
      </c>
      <c r="B51" s="170">
        <v>12</v>
      </c>
      <c r="C51" s="170">
        <v>8</v>
      </c>
      <c r="D51" s="170">
        <v>11</v>
      </c>
      <c r="E51" s="170">
        <v>12</v>
      </c>
      <c r="F51" s="207">
        <v>10</v>
      </c>
      <c r="G51" s="170">
        <v>4</v>
      </c>
      <c r="H51" s="170">
        <v>6</v>
      </c>
      <c r="I51" s="170">
        <v>13</v>
      </c>
      <c r="J51" s="170">
        <v>5</v>
      </c>
      <c r="K51" s="170">
        <v>3</v>
      </c>
    </row>
    <row r="52" spans="1:11" s="14" customFormat="1" ht="15" customHeight="1" x14ac:dyDescent="0.15">
      <c r="A52" s="203" t="s">
        <v>92</v>
      </c>
      <c r="B52" s="205">
        <v>75</v>
      </c>
      <c r="C52" s="205">
        <v>46</v>
      </c>
      <c r="D52" s="205">
        <v>76</v>
      </c>
      <c r="E52" s="205">
        <v>80</v>
      </c>
      <c r="F52" s="208">
        <v>95</v>
      </c>
      <c r="G52" s="205">
        <v>35</v>
      </c>
      <c r="H52" s="205">
        <v>29</v>
      </c>
      <c r="I52" s="205">
        <v>68</v>
      </c>
      <c r="J52" s="209">
        <v>60</v>
      </c>
      <c r="K52" s="170">
        <v>71</v>
      </c>
    </row>
    <row r="53" spans="1:11" ht="24" customHeight="1" x14ac:dyDescent="0.15">
      <c r="A53" s="9" t="s">
        <v>537</v>
      </c>
      <c r="I53" s="18"/>
      <c r="J53" s="18"/>
      <c r="K53" s="211"/>
    </row>
    <row r="54" spans="1:11" ht="18" customHeight="1" x14ac:dyDescent="0.15">
      <c r="A54" s="14" t="s">
        <v>317</v>
      </c>
      <c r="I54" s="18"/>
      <c r="J54" s="18"/>
      <c r="K54" s="18"/>
    </row>
  </sheetData>
  <mergeCells count="4">
    <mergeCell ref="A1:K1"/>
    <mergeCell ref="B3:F3"/>
    <mergeCell ref="G3:K3"/>
    <mergeCell ref="A3:A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K45"/>
  <sheetViews>
    <sheetView view="pageBreakPreview" topLeftCell="A27" zoomScale="120" zoomScaleSheetLayoutView="120" workbookViewId="0">
      <selection activeCell="J32" sqref="J32:K32"/>
    </sheetView>
  </sheetViews>
  <sheetFormatPr defaultColWidth="8.875" defaultRowHeight="13.5" x14ac:dyDescent="0.15"/>
  <cols>
    <col min="1" max="1" width="10.875" style="13" customWidth="1"/>
    <col min="2" max="11" width="8.125" style="13" customWidth="1"/>
    <col min="12" max="16384" width="8.875" style="13"/>
  </cols>
  <sheetData>
    <row r="1" spans="1:11" s="1" customFormat="1" ht="45" customHeight="1" x14ac:dyDescent="0.15">
      <c r="A1" s="356" t="s">
        <v>376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s="14" customFormat="1" ht="30" customHeight="1" x14ac:dyDescent="0.15">
      <c r="B2" s="7"/>
      <c r="C2" s="7"/>
      <c r="E2" s="116"/>
      <c r="K2" s="116" t="s">
        <v>401</v>
      </c>
    </row>
    <row r="3" spans="1:11" ht="30" customHeight="1" x14ac:dyDescent="0.15">
      <c r="A3" s="370" t="s">
        <v>232</v>
      </c>
      <c r="B3" s="456" t="s">
        <v>212</v>
      </c>
      <c r="C3" s="457"/>
      <c r="D3" s="456" t="s">
        <v>230</v>
      </c>
      <c r="E3" s="457"/>
      <c r="F3" s="456" t="s">
        <v>195</v>
      </c>
      <c r="G3" s="457"/>
      <c r="H3" s="456" t="s">
        <v>328</v>
      </c>
      <c r="I3" s="357"/>
      <c r="J3" s="456" t="s">
        <v>526</v>
      </c>
      <c r="K3" s="357"/>
    </row>
    <row r="4" spans="1:11" ht="27" customHeight="1" x14ac:dyDescent="0.15">
      <c r="A4" s="372"/>
      <c r="B4" s="115" t="s">
        <v>53</v>
      </c>
      <c r="C4" s="2" t="s">
        <v>83</v>
      </c>
      <c r="D4" s="115" t="s">
        <v>53</v>
      </c>
      <c r="E4" s="2" t="s">
        <v>83</v>
      </c>
      <c r="F4" s="115" t="s">
        <v>53</v>
      </c>
      <c r="G4" s="2" t="s">
        <v>83</v>
      </c>
      <c r="H4" s="115" t="s">
        <v>53</v>
      </c>
      <c r="I4" s="2" t="s">
        <v>83</v>
      </c>
      <c r="J4" s="115" t="s">
        <v>53</v>
      </c>
      <c r="K4" s="2" t="s">
        <v>83</v>
      </c>
    </row>
    <row r="5" spans="1:11" ht="39" customHeight="1" x14ac:dyDescent="0.15">
      <c r="A5" s="212" t="s">
        <v>173</v>
      </c>
      <c r="B5" s="219">
        <f t="shared" ref="B5:K5" si="0">SUM(B7:B14)</f>
        <v>1636</v>
      </c>
      <c r="C5" s="227">
        <f t="shared" si="0"/>
        <v>1965</v>
      </c>
      <c r="D5" s="227">
        <f t="shared" si="0"/>
        <v>1682</v>
      </c>
      <c r="E5" s="227">
        <f t="shared" si="0"/>
        <v>2072</v>
      </c>
      <c r="F5" s="227">
        <f t="shared" si="0"/>
        <v>1750</v>
      </c>
      <c r="G5" s="227">
        <f t="shared" si="0"/>
        <v>1966</v>
      </c>
      <c r="H5" s="227">
        <f t="shared" si="0"/>
        <v>1637</v>
      </c>
      <c r="I5" s="227">
        <f t="shared" si="0"/>
        <v>1875</v>
      </c>
      <c r="J5" s="227">
        <f t="shared" si="0"/>
        <v>1565</v>
      </c>
      <c r="K5" s="227">
        <f t="shared" si="0"/>
        <v>1877</v>
      </c>
    </row>
    <row r="6" spans="1:11" ht="3.75" customHeight="1" x14ac:dyDescent="0.15">
      <c r="A6" s="187"/>
      <c r="B6" s="220"/>
      <c r="C6" s="228"/>
      <c r="D6" s="228"/>
      <c r="E6" s="228"/>
      <c r="F6" s="228"/>
      <c r="G6" s="228"/>
      <c r="H6" s="228"/>
      <c r="I6" s="228"/>
      <c r="J6" s="228"/>
      <c r="K6" s="228"/>
    </row>
    <row r="7" spans="1:11" ht="33" customHeight="1" x14ac:dyDescent="0.15">
      <c r="A7" s="109" t="s">
        <v>394</v>
      </c>
      <c r="B7" s="220">
        <v>214</v>
      </c>
      <c r="C7" s="228">
        <v>210</v>
      </c>
      <c r="D7" s="228">
        <v>184</v>
      </c>
      <c r="E7" s="228">
        <v>204</v>
      </c>
      <c r="F7" s="228">
        <v>215</v>
      </c>
      <c r="G7" s="228">
        <v>175</v>
      </c>
      <c r="H7" s="228">
        <v>203</v>
      </c>
      <c r="I7" s="228">
        <v>150</v>
      </c>
      <c r="J7" s="228">
        <v>136</v>
      </c>
      <c r="K7" s="228">
        <v>138</v>
      </c>
    </row>
    <row r="8" spans="1:11" ht="33" customHeight="1" x14ac:dyDescent="0.15">
      <c r="A8" s="109" t="s">
        <v>249</v>
      </c>
      <c r="B8" s="220">
        <v>91</v>
      </c>
      <c r="C8" s="228">
        <v>134</v>
      </c>
      <c r="D8" s="228">
        <v>94</v>
      </c>
      <c r="E8" s="228">
        <v>162</v>
      </c>
      <c r="F8" s="228">
        <v>74</v>
      </c>
      <c r="G8" s="228">
        <v>140</v>
      </c>
      <c r="H8" s="228">
        <v>80</v>
      </c>
      <c r="I8" s="228">
        <v>144</v>
      </c>
      <c r="J8" s="228">
        <v>77</v>
      </c>
      <c r="K8" s="228">
        <v>118</v>
      </c>
    </row>
    <row r="9" spans="1:11" ht="33" customHeight="1" x14ac:dyDescent="0.15">
      <c r="A9" s="109" t="s">
        <v>251</v>
      </c>
      <c r="B9" s="220">
        <v>260</v>
      </c>
      <c r="C9" s="228">
        <v>411</v>
      </c>
      <c r="D9" s="228">
        <v>264</v>
      </c>
      <c r="E9" s="228">
        <v>432</v>
      </c>
      <c r="F9" s="228">
        <v>277</v>
      </c>
      <c r="G9" s="228">
        <v>443</v>
      </c>
      <c r="H9" s="228">
        <v>246</v>
      </c>
      <c r="I9" s="228">
        <v>424</v>
      </c>
      <c r="J9" s="228">
        <v>278</v>
      </c>
      <c r="K9" s="228">
        <v>425</v>
      </c>
    </row>
    <row r="10" spans="1:11" ht="33" customHeight="1" x14ac:dyDescent="0.15">
      <c r="A10" s="109" t="s">
        <v>415</v>
      </c>
      <c r="B10" s="220">
        <v>524</v>
      </c>
      <c r="C10" s="228">
        <v>599</v>
      </c>
      <c r="D10" s="228">
        <v>484</v>
      </c>
      <c r="E10" s="228">
        <v>647</v>
      </c>
      <c r="F10" s="228">
        <v>556</v>
      </c>
      <c r="G10" s="228">
        <v>574</v>
      </c>
      <c r="H10" s="228">
        <v>504</v>
      </c>
      <c r="I10" s="228">
        <v>572</v>
      </c>
      <c r="J10" s="228">
        <v>486</v>
      </c>
      <c r="K10" s="228">
        <v>587</v>
      </c>
    </row>
    <row r="11" spans="1:11" ht="33" customHeight="1" x14ac:dyDescent="0.15">
      <c r="A11" s="109" t="s">
        <v>158</v>
      </c>
      <c r="B11" s="220">
        <v>255</v>
      </c>
      <c r="C11" s="228">
        <v>276</v>
      </c>
      <c r="D11" s="228">
        <v>300</v>
      </c>
      <c r="E11" s="228">
        <v>277</v>
      </c>
      <c r="F11" s="228">
        <v>273</v>
      </c>
      <c r="G11" s="228">
        <v>268</v>
      </c>
      <c r="H11" s="228">
        <v>253</v>
      </c>
      <c r="I11" s="228">
        <v>230</v>
      </c>
      <c r="J11" s="228">
        <v>226</v>
      </c>
      <c r="K11" s="228">
        <v>207</v>
      </c>
    </row>
    <row r="12" spans="1:11" ht="33" customHeight="1" x14ac:dyDescent="0.15">
      <c r="A12" s="109" t="s">
        <v>134</v>
      </c>
      <c r="B12" s="220">
        <v>141</v>
      </c>
      <c r="C12" s="228">
        <v>180</v>
      </c>
      <c r="D12" s="228">
        <v>204</v>
      </c>
      <c r="E12" s="228">
        <v>192</v>
      </c>
      <c r="F12" s="228">
        <v>185</v>
      </c>
      <c r="G12" s="228">
        <v>186</v>
      </c>
      <c r="H12" s="228">
        <v>173</v>
      </c>
      <c r="I12" s="228">
        <v>157</v>
      </c>
      <c r="J12" s="228">
        <v>164</v>
      </c>
      <c r="K12" s="228">
        <v>207</v>
      </c>
    </row>
    <row r="13" spans="1:11" ht="33" customHeight="1" x14ac:dyDescent="0.15">
      <c r="A13" s="109" t="s">
        <v>103</v>
      </c>
      <c r="B13" s="220">
        <v>70</v>
      </c>
      <c r="C13" s="228">
        <v>80</v>
      </c>
      <c r="D13" s="228">
        <v>81</v>
      </c>
      <c r="E13" s="228">
        <v>82</v>
      </c>
      <c r="F13" s="228">
        <v>95</v>
      </c>
      <c r="G13" s="228">
        <v>96</v>
      </c>
      <c r="H13" s="228">
        <v>90</v>
      </c>
      <c r="I13" s="228">
        <v>79</v>
      </c>
      <c r="J13" s="228">
        <v>101</v>
      </c>
      <c r="K13" s="228">
        <v>87</v>
      </c>
    </row>
    <row r="14" spans="1:11" ht="33" customHeight="1" x14ac:dyDescent="0.15">
      <c r="A14" s="213" t="s">
        <v>51</v>
      </c>
      <c r="B14" s="221">
        <v>81</v>
      </c>
      <c r="C14" s="229">
        <v>75</v>
      </c>
      <c r="D14" s="229">
        <v>71</v>
      </c>
      <c r="E14" s="229">
        <v>76</v>
      </c>
      <c r="F14" s="229">
        <v>75</v>
      </c>
      <c r="G14" s="229">
        <v>84</v>
      </c>
      <c r="H14" s="229">
        <v>88</v>
      </c>
      <c r="I14" s="229">
        <v>119</v>
      </c>
      <c r="J14" s="229">
        <v>97</v>
      </c>
      <c r="K14" s="229">
        <v>108</v>
      </c>
    </row>
    <row r="15" spans="1:11" ht="24" customHeight="1" x14ac:dyDescent="0.15">
      <c r="A15" s="9" t="s">
        <v>537</v>
      </c>
      <c r="C15" s="230"/>
      <c r="J15" s="240"/>
    </row>
    <row r="16" spans="1:11" ht="18" customHeight="1" x14ac:dyDescent="0.15">
      <c r="A16" s="14" t="s">
        <v>536</v>
      </c>
    </row>
    <row r="17" spans="1:11" ht="24" customHeight="1" x14ac:dyDescent="0.15"/>
    <row r="18" spans="1:11" ht="45" customHeight="1" x14ac:dyDescent="0.15">
      <c r="A18" s="356" t="s">
        <v>369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</row>
    <row r="19" spans="1:11" s="1" customFormat="1" ht="30" customHeight="1" x14ac:dyDescent="0.15">
      <c r="A19" s="14"/>
      <c r="B19" s="7"/>
      <c r="C19" s="7"/>
      <c r="D19" s="14"/>
      <c r="E19" s="116"/>
      <c r="F19" s="14"/>
      <c r="G19" s="14"/>
      <c r="H19" s="14"/>
      <c r="I19" s="14" t="s">
        <v>389</v>
      </c>
      <c r="K19" s="186" t="s">
        <v>86</v>
      </c>
    </row>
    <row r="20" spans="1:11" s="14" customFormat="1" ht="30" customHeight="1" x14ac:dyDescent="0.15">
      <c r="A20" s="370" t="s">
        <v>232</v>
      </c>
      <c r="B20" s="458" t="s">
        <v>534</v>
      </c>
      <c r="C20" s="459"/>
      <c r="D20" s="458" t="s">
        <v>367</v>
      </c>
      <c r="E20" s="460"/>
      <c r="F20" s="458" t="s">
        <v>455</v>
      </c>
      <c r="G20" s="460"/>
      <c r="H20" s="461" t="s">
        <v>81</v>
      </c>
      <c r="I20" s="462"/>
      <c r="J20" s="463" t="s">
        <v>56</v>
      </c>
      <c r="K20" s="464"/>
    </row>
    <row r="21" spans="1:11" ht="30" customHeight="1" x14ac:dyDescent="0.15">
      <c r="A21" s="372"/>
      <c r="B21" s="222" t="s">
        <v>384</v>
      </c>
      <c r="C21" s="231" t="s">
        <v>433</v>
      </c>
      <c r="D21" s="222" t="s">
        <v>384</v>
      </c>
      <c r="E21" s="231" t="s">
        <v>433</v>
      </c>
      <c r="F21" s="236" t="s">
        <v>384</v>
      </c>
      <c r="G21" s="231" t="s">
        <v>433</v>
      </c>
      <c r="H21" s="237" t="s">
        <v>384</v>
      </c>
      <c r="I21" s="239" t="s">
        <v>433</v>
      </c>
      <c r="J21" s="241" t="s">
        <v>384</v>
      </c>
      <c r="K21" s="242" t="s">
        <v>433</v>
      </c>
    </row>
    <row r="22" spans="1:11" ht="39" customHeight="1" x14ac:dyDescent="0.15">
      <c r="A22" s="212" t="s">
        <v>173</v>
      </c>
      <c r="B22" s="223">
        <v>490</v>
      </c>
      <c r="C22" s="232">
        <v>348</v>
      </c>
      <c r="D22" s="232">
        <v>615</v>
      </c>
      <c r="E22" s="232">
        <v>419</v>
      </c>
      <c r="F22" s="232">
        <v>588</v>
      </c>
      <c r="G22" s="232">
        <v>424</v>
      </c>
      <c r="H22" s="232">
        <v>682</v>
      </c>
      <c r="I22" s="232">
        <v>476</v>
      </c>
      <c r="J22" s="232">
        <v>591</v>
      </c>
      <c r="K22" s="232">
        <v>432</v>
      </c>
    </row>
    <row r="23" spans="1:11" s="14" customFormat="1" ht="3.75" customHeight="1" x14ac:dyDescent="0.15">
      <c r="A23" s="187"/>
      <c r="B23" s="224"/>
      <c r="C23" s="233"/>
      <c r="D23" s="233"/>
      <c r="E23" s="233"/>
      <c r="F23" s="233"/>
      <c r="G23" s="233"/>
      <c r="H23" s="233"/>
      <c r="I23" s="233"/>
      <c r="J23" s="233"/>
      <c r="K23" s="233"/>
    </row>
    <row r="24" spans="1:11" ht="33" customHeight="1" x14ac:dyDescent="0.15">
      <c r="A24" s="214" t="s">
        <v>444</v>
      </c>
      <c r="B24" s="224">
        <v>208</v>
      </c>
      <c r="C24" s="233">
        <v>160</v>
      </c>
      <c r="D24" s="233">
        <v>302</v>
      </c>
      <c r="E24" s="233">
        <v>224</v>
      </c>
      <c r="F24" s="233">
        <v>278</v>
      </c>
      <c r="G24" s="233">
        <v>222</v>
      </c>
      <c r="H24" s="233">
        <v>314</v>
      </c>
      <c r="I24" s="233">
        <v>233</v>
      </c>
      <c r="J24" s="233">
        <v>280</v>
      </c>
      <c r="K24" s="233">
        <v>226</v>
      </c>
    </row>
    <row r="25" spans="1:11" ht="33" customHeight="1" x14ac:dyDescent="0.15">
      <c r="A25" s="215" t="s">
        <v>451</v>
      </c>
      <c r="B25" s="224">
        <v>282</v>
      </c>
      <c r="C25" s="233">
        <v>188</v>
      </c>
      <c r="D25" s="233">
        <v>313</v>
      </c>
      <c r="E25" s="233">
        <v>195</v>
      </c>
      <c r="F25" s="233">
        <v>310</v>
      </c>
      <c r="G25" s="233">
        <v>202</v>
      </c>
      <c r="H25" s="233">
        <v>368</v>
      </c>
      <c r="I25" s="233">
        <v>243</v>
      </c>
      <c r="J25" s="233">
        <v>311</v>
      </c>
      <c r="K25" s="233">
        <v>206</v>
      </c>
    </row>
    <row r="26" spans="1:11" ht="33" customHeight="1" x14ac:dyDescent="0.15">
      <c r="A26" s="216" t="s">
        <v>96</v>
      </c>
      <c r="B26" s="225">
        <v>197</v>
      </c>
      <c r="C26" s="234"/>
      <c r="D26" s="234">
        <v>248</v>
      </c>
      <c r="E26" s="234"/>
      <c r="F26" s="234">
        <v>227</v>
      </c>
      <c r="G26" s="234"/>
      <c r="H26" s="234">
        <v>167</v>
      </c>
      <c r="I26" s="234"/>
      <c r="J26" s="234">
        <v>231</v>
      </c>
      <c r="K26" s="234"/>
    </row>
    <row r="27" spans="1:11" ht="24" customHeight="1" x14ac:dyDescent="0.15">
      <c r="A27" s="7" t="s">
        <v>397</v>
      </c>
    </row>
    <row r="28" spans="1:11" ht="24" customHeight="1" x14ac:dyDescent="0.15"/>
    <row r="29" spans="1:11" ht="45" customHeight="1" x14ac:dyDescent="0.15">
      <c r="A29" s="356" t="s">
        <v>99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</row>
    <row r="30" spans="1:11" ht="30" customHeight="1" x14ac:dyDescent="0.15">
      <c r="A30" s="157"/>
      <c r="B30" s="7"/>
      <c r="C30" s="7"/>
      <c r="D30" s="14"/>
      <c r="E30" s="116"/>
      <c r="F30" s="14"/>
      <c r="G30" s="14"/>
      <c r="H30" s="14"/>
      <c r="J30" s="157"/>
      <c r="K30" s="186" t="s">
        <v>305</v>
      </c>
    </row>
    <row r="31" spans="1:11" ht="30" customHeight="1" x14ac:dyDescent="0.15">
      <c r="A31" s="371" t="s">
        <v>232</v>
      </c>
      <c r="B31" s="465" t="s">
        <v>364</v>
      </c>
      <c r="C31" s="460"/>
      <c r="D31" s="458" t="s">
        <v>410</v>
      </c>
      <c r="E31" s="460"/>
      <c r="F31" s="465" t="s">
        <v>170</v>
      </c>
      <c r="G31" s="357"/>
      <c r="H31" s="458" t="s">
        <v>530</v>
      </c>
      <c r="I31" s="460"/>
      <c r="J31" s="465" t="s">
        <v>50</v>
      </c>
      <c r="K31" s="357"/>
    </row>
    <row r="32" spans="1:11" ht="24" customHeight="1" x14ac:dyDescent="0.15">
      <c r="A32" s="372"/>
      <c r="B32" s="466" t="s">
        <v>384</v>
      </c>
      <c r="C32" s="467"/>
      <c r="D32" s="466" t="s">
        <v>384</v>
      </c>
      <c r="E32" s="467"/>
      <c r="F32" s="359" t="s">
        <v>384</v>
      </c>
      <c r="G32" s="467"/>
      <c r="H32" s="466" t="s">
        <v>384</v>
      </c>
      <c r="I32" s="467"/>
      <c r="J32" s="359" t="s">
        <v>384</v>
      </c>
      <c r="K32" s="359"/>
    </row>
    <row r="33" spans="1:11" ht="39" customHeight="1" x14ac:dyDescent="0.15">
      <c r="A33" s="217" t="s">
        <v>173</v>
      </c>
      <c r="B33" s="468">
        <v>490</v>
      </c>
      <c r="C33" s="469"/>
      <c r="D33" s="469">
        <v>615</v>
      </c>
      <c r="E33" s="469"/>
      <c r="F33" s="469">
        <v>588</v>
      </c>
      <c r="G33" s="469"/>
      <c r="H33" s="470">
        <v>682</v>
      </c>
      <c r="I33" s="470"/>
      <c r="J33" s="470">
        <v>591</v>
      </c>
      <c r="K33" s="470"/>
    </row>
    <row r="34" spans="1:11" ht="3.75" customHeight="1" x14ac:dyDescent="0.15">
      <c r="A34" s="187"/>
      <c r="B34" s="226"/>
      <c r="C34" s="235"/>
      <c r="D34" s="235"/>
      <c r="E34" s="235"/>
      <c r="F34" s="235"/>
      <c r="G34" s="235"/>
      <c r="H34" s="238"/>
      <c r="I34" s="238"/>
      <c r="J34" s="238"/>
      <c r="K34" s="238"/>
    </row>
    <row r="35" spans="1:11" ht="33" customHeight="1" x14ac:dyDescent="0.15">
      <c r="A35" s="109" t="s">
        <v>393</v>
      </c>
      <c r="B35" s="471">
        <v>90</v>
      </c>
      <c r="C35" s="472"/>
      <c r="D35" s="472">
        <v>94</v>
      </c>
      <c r="E35" s="472"/>
      <c r="F35" s="472">
        <v>87</v>
      </c>
      <c r="G35" s="472"/>
      <c r="H35" s="473">
        <v>110</v>
      </c>
      <c r="I35" s="473"/>
      <c r="J35" s="473">
        <v>92</v>
      </c>
      <c r="K35" s="473"/>
    </row>
    <row r="36" spans="1:11" ht="33" customHeight="1" x14ac:dyDescent="0.15">
      <c r="A36" s="109" t="s">
        <v>250</v>
      </c>
      <c r="B36" s="471">
        <v>161</v>
      </c>
      <c r="C36" s="472"/>
      <c r="D36" s="472">
        <v>226</v>
      </c>
      <c r="E36" s="472"/>
      <c r="F36" s="472">
        <v>225</v>
      </c>
      <c r="G36" s="472"/>
      <c r="H36" s="473">
        <v>247</v>
      </c>
      <c r="I36" s="473"/>
      <c r="J36" s="473">
        <v>220</v>
      </c>
      <c r="K36" s="473"/>
    </row>
    <row r="37" spans="1:11" ht="33" customHeight="1" x14ac:dyDescent="0.15">
      <c r="A37" s="109" t="s">
        <v>211</v>
      </c>
      <c r="B37" s="471">
        <v>138</v>
      </c>
      <c r="C37" s="472"/>
      <c r="D37" s="472">
        <v>126</v>
      </c>
      <c r="E37" s="472"/>
      <c r="F37" s="472">
        <v>129</v>
      </c>
      <c r="G37" s="472"/>
      <c r="H37" s="473">
        <v>128</v>
      </c>
      <c r="I37" s="473"/>
      <c r="J37" s="473">
        <v>110</v>
      </c>
      <c r="K37" s="473"/>
    </row>
    <row r="38" spans="1:11" ht="33" customHeight="1" x14ac:dyDescent="0.15">
      <c r="A38" s="109" t="s">
        <v>386</v>
      </c>
      <c r="B38" s="471">
        <v>36</v>
      </c>
      <c r="C38" s="472"/>
      <c r="D38" s="472">
        <v>67</v>
      </c>
      <c r="E38" s="472"/>
      <c r="F38" s="472">
        <v>58</v>
      </c>
      <c r="G38" s="472"/>
      <c r="H38" s="473">
        <v>63</v>
      </c>
      <c r="I38" s="473"/>
      <c r="J38" s="473">
        <v>65</v>
      </c>
      <c r="K38" s="473"/>
    </row>
    <row r="39" spans="1:11" ht="33" customHeight="1" x14ac:dyDescent="0.15">
      <c r="A39" s="109" t="s">
        <v>272</v>
      </c>
      <c r="B39" s="471">
        <v>20</v>
      </c>
      <c r="C39" s="472"/>
      <c r="D39" s="472">
        <v>46</v>
      </c>
      <c r="E39" s="472"/>
      <c r="F39" s="472">
        <v>44</v>
      </c>
      <c r="G39" s="472"/>
      <c r="H39" s="473">
        <v>59</v>
      </c>
      <c r="I39" s="473"/>
      <c r="J39" s="473">
        <v>50</v>
      </c>
      <c r="K39" s="473"/>
    </row>
    <row r="40" spans="1:11" ht="33" customHeight="1" x14ac:dyDescent="0.15">
      <c r="A40" s="109" t="s">
        <v>323</v>
      </c>
      <c r="B40" s="471">
        <v>45</v>
      </c>
      <c r="C40" s="472"/>
      <c r="D40" s="472">
        <v>47</v>
      </c>
      <c r="E40" s="472"/>
      <c r="F40" s="472">
        <v>39</v>
      </c>
      <c r="G40" s="472"/>
      <c r="H40" s="473">
        <v>61</v>
      </c>
      <c r="I40" s="473"/>
      <c r="J40" s="473">
        <v>40</v>
      </c>
      <c r="K40" s="473"/>
    </row>
    <row r="41" spans="1:11" ht="33" customHeight="1" x14ac:dyDescent="0.15">
      <c r="A41" s="110" t="s">
        <v>434</v>
      </c>
      <c r="B41" s="474">
        <v>0</v>
      </c>
      <c r="C41" s="475"/>
      <c r="D41" s="475">
        <v>9</v>
      </c>
      <c r="E41" s="475"/>
      <c r="F41" s="475">
        <v>6</v>
      </c>
      <c r="G41" s="475"/>
      <c r="H41" s="476">
        <v>14</v>
      </c>
      <c r="I41" s="476"/>
      <c r="J41" s="476">
        <v>14</v>
      </c>
      <c r="K41" s="476"/>
    </row>
    <row r="42" spans="1:11" ht="24" customHeight="1" x14ac:dyDescent="0.15">
      <c r="A42" s="7" t="s">
        <v>397</v>
      </c>
    </row>
    <row r="43" spans="1:11" ht="62.25" customHeight="1" x14ac:dyDescent="0.15">
      <c r="A43" s="7"/>
    </row>
    <row r="44" spans="1:11" ht="23.25" customHeight="1" x14ac:dyDescent="0.15">
      <c r="A44" s="7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15">
      <c r="A45" s="218"/>
      <c r="B45" s="18"/>
      <c r="C45" s="18"/>
      <c r="D45" s="18"/>
      <c r="E45" s="18"/>
      <c r="F45" s="18"/>
      <c r="G45" s="18"/>
      <c r="H45" s="18"/>
      <c r="I45" s="18"/>
      <c r="J45" s="18"/>
      <c r="K45" s="18"/>
    </row>
  </sheetData>
  <mergeCells count="66">
    <mergeCell ref="B41:C41"/>
    <mergeCell ref="D41:E41"/>
    <mergeCell ref="F41:G41"/>
    <mergeCell ref="H41:I41"/>
    <mergeCell ref="J41:K41"/>
    <mergeCell ref="B40:C40"/>
    <mergeCell ref="D40:E40"/>
    <mergeCell ref="F40:G40"/>
    <mergeCell ref="H40:I40"/>
    <mergeCell ref="J40:K40"/>
    <mergeCell ref="B39:C39"/>
    <mergeCell ref="D39:E39"/>
    <mergeCell ref="F39:G39"/>
    <mergeCell ref="H39:I39"/>
    <mergeCell ref="J39:K39"/>
    <mergeCell ref="B38:C38"/>
    <mergeCell ref="D38:E38"/>
    <mergeCell ref="F38:G38"/>
    <mergeCell ref="H38:I38"/>
    <mergeCell ref="J38:K38"/>
    <mergeCell ref="B37:C37"/>
    <mergeCell ref="D37:E37"/>
    <mergeCell ref="F37:G37"/>
    <mergeCell ref="H37:I37"/>
    <mergeCell ref="J37:K37"/>
    <mergeCell ref="B36:C36"/>
    <mergeCell ref="D36:E36"/>
    <mergeCell ref="F36:G36"/>
    <mergeCell ref="H36:I36"/>
    <mergeCell ref="J36:K36"/>
    <mergeCell ref="B35:C35"/>
    <mergeCell ref="D35:E35"/>
    <mergeCell ref="F35:G35"/>
    <mergeCell ref="H35:I35"/>
    <mergeCell ref="J35:K35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A29:K29"/>
    <mergeCell ref="B31:C31"/>
    <mergeCell ref="D31:E31"/>
    <mergeCell ref="F31:G31"/>
    <mergeCell ref="H31:I31"/>
    <mergeCell ref="J31:K31"/>
    <mergeCell ref="A31:A32"/>
    <mergeCell ref="A18:K18"/>
    <mergeCell ref="B20:C20"/>
    <mergeCell ref="D20:E20"/>
    <mergeCell ref="F20:G20"/>
    <mergeCell ref="H20:I20"/>
    <mergeCell ref="J20:K20"/>
    <mergeCell ref="A20:A21"/>
    <mergeCell ref="A1:K1"/>
    <mergeCell ref="B3:C3"/>
    <mergeCell ref="D3:E3"/>
    <mergeCell ref="F3:G3"/>
    <mergeCell ref="H3:I3"/>
    <mergeCell ref="J3:K3"/>
    <mergeCell ref="A3:A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0" orientation="portrait" r:id="rId1"/>
  <rowBreaks count="1" manualBreakCount="1">
    <brk id="17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FF9999"/>
  </sheetPr>
  <dimension ref="A1:S35"/>
  <sheetViews>
    <sheetView view="pageBreakPreview" zoomScale="70" zoomScaleNormal="75" zoomScaleSheetLayoutView="70" workbookViewId="0">
      <selection activeCell="R13" sqref="R13"/>
    </sheetView>
  </sheetViews>
  <sheetFormatPr defaultColWidth="8.875" defaultRowHeight="13.5" x14ac:dyDescent="0.15"/>
  <cols>
    <col min="1" max="1" width="11.125" style="243" customWidth="1"/>
    <col min="2" max="17" width="10" style="243" customWidth="1"/>
    <col min="18" max="18" width="11.125" style="243" customWidth="1"/>
    <col min="19" max="19" width="7.375" style="243" customWidth="1"/>
    <col min="20" max="16384" width="8.875" style="243"/>
  </cols>
  <sheetData>
    <row r="1" spans="1:19" ht="45" customHeight="1" x14ac:dyDescent="0.15">
      <c r="A1" s="477" t="s">
        <v>418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</row>
    <row r="2" spans="1:19" ht="30" customHeight="1" x14ac:dyDescent="0.1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P2" s="247"/>
      <c r="Q2" s="478" t="s">
        <v>305</v>
      </c>
      <c r="R2" s="478"/>
    </row>
    <row r="3" spans="1:19" ht="24" customHeight="1" x14ac:dyDescent="0.15">
      <c r="A3" s="481" t="s">
        <v>48</v>
      </c>
      <c r="B3" s="248" t="s">
        <v>353</v>
      </c>
      <c r="C3" s="248" t="s">
        <v>101</v>
      </c>
      <c r="D3" s="248" t="s">
        <v>344</v>
      </c>
      <c r="E3" s="248" t="s">
        <v>354</v>
      </c>
      <c r="F3" s="248" t="s">
        <v>435</v>
      </c>
      <c r="G3" s="248" t="s">
        <v>436</v>
      </c>
      <c r="H3" s="248" t="s">
        <v>437</v>
      </c>
      <c r="I3" s="256" t="s">
        <v>314</v>
      </c>
      <c r="J3" s="258" t="s">
        <v>438</v>
      </c>
      <c r="K3" s="248" t="s">
        <v>33</v>
      </c>
      <c r="L3" s="248" t="s">
        <v>44</v>
      </c>
      <c r="M3" s="248" t="s">
        <v>440</v>
      </c>
      <c r="N3" s="248" t="s">
        <v>441</v>
      </c>
      <c r="O3" s="248" t="s">
        <v>167</v>
      </c>
      <c r="P3" s="248" t="s">
        <v>411</v>
      </c>
      <c r="Q3" s="248" t="s">
        <v>442</v>
      </c>
      <c r="R3" s="361" t="s">
        <v>48</v>
      </c>
    </row>
    <row r="4" spans="1:19" ht="30" customHeight="1" x14ac:dyDescent="0.15">
      <c r="A4" s="482"/>
      <c r="B4" s="249" t="s">
        <v>355</v>
      </c>
      <c r="C4" s="249" t="s">
        <v>274</v>
      </c>
      <c r="D4" s="249" t="s">
        <v>356</v>
      </c>
      <c r="E4" s="252" t="s">
        <v>343</v>
      </c>
      <c r="F4" s="252" t="s">
        <v>347</v>
      </c>
      <c r="G4" s="254" t="s">
        <v>198</v>
      </c>
      <c r="H4" s="255" t="s">
        <v>349</v>
      </c>
      <c r="I4" s="257" t="s">
        <v>334</v>
      </c>
      <c r="J4" s="249" t="s">
        <v>107</v>
      </c>
      <c r="K4" s="252" t="s">
        <v>350</v>
      </c>
      <c r="L4" s="252" t="s">
        <v>351</v>
      </c>
      <c r="M4" s="252" t="s">
        <v>70</v>
      </c>
      <c r="N4" s="254" t="s">
        <v>124</v>
      </c>
      <c r="O4" s="254" t="s">
        <v>182</v>
      </c>
      <c r="P4" s="254" t="s">
        <v>329</v>
      </c>
      <c r="Q4" s="254" t="s">
        <v>387</v>
      </c>
      <c r="R4" s="483"/>
      <c r="S4" s="247"/>
    </row>
    <row r="5" spans="1:19" ht="39" customHeight="1" x14ac:dyDescent="0.15">
      <c r="A5" s="245" t="s">
        <v>325</v>
      </c>
      <c r="B5" s="250">
        <f t="shared" ref="B5:Q5" si="0">SUM(B6:B19)</f>
        <v>67973</v>
      </c>
      <c r="C5" s="250">
        <f t="shared" si="0"/>
        <v>83797</v>
      </c>
      <c r="D5" s="250">
        <f t="shared" si="0"/>
        <v>82476</v>
      </c>
      <c r="E5" s="250">
        <f t="shared" si="0"/>
        <v>79397</v>
      </c>
      <c r="F5" s="250">
        <f t="shared" si="0"/>
        <v>77729</v>
      </c>
      <c r="G5" s="250">
        <f t="shared" si="0"/>
        <v>76607</v>
      </c>
      <c r="H5" s="250">
        <f t="shared" si="0"/>
        <v>80927</v>
      </c>
      <c r="I5" s="250">
        <f t="shared" si="0"/>
        <v>82715</v>
      </c>
      <c r="J5" s="250">
        <f t="shared" si="0"/>
        <v>82247</v>
      </c>
      <c r="K5" s="250">
        <f t="shared" si="0"/>
        <v>80702</v>
      </c>
      <c r="L5" s="250">
        <f t="shared" si="0"/>
        <v>79479</v>
      </c>
      <c r="M5" s="250">
        <f t="shared" si="0"/>
        <v>78971</v>
      </c>
      <c r="N5" s="250">
        <f t="shared" si="0"/>
        <v>78002</v>
      </c>
      <c r="O5" s="250">
        <f t="shared" si="0"/>
        <v>76063</v>
      </c>
      <c r="P5" s="250">
        <f t="shared" si="0"/>
        <v>73019</v>
      </c>
      <c r="Q5" s="260">
        <f t="shared" si="0"/>
        <v>69470</v>
      </c>
      <c r="R5" s="262" t="s">
        <v>325</v>
      </c>
      <c r="S5" s="247"/>
    </row>
    <row r="6" spans="1:19" ht="39" customHeight="1" x14ac:dyDescent="0.15">
      <c r="A6" s="246" t="s">
        <v>352</v>
      </c>
      <c r="B6" s="251">
        <v>3676</v>
      </c>
      <c r="C6" s="251">
        <v>4284</v>
      </c>
      <c r="D6" s="251">
        <v>4447</v>
      </c>
      <c r="E6" s="251">
        <v>4088</v>
      </c>
      <c r="F6" s="251">
        <v>3823</v>
      </c>
      <c r="G6" s="251">
        <v>3500</v>
      </c>
      <c r="H6" s="251">
        <v>3346</v>
      </c>
      <c r="I6" s="251">
        <v>3263</v>
      </c>
      <c r="J6" s="251">
        <v>3121</v>
      </c>
      <c r="K6" s="251">
        <v>3036</v>
      </c>
      <c r="L6" s="251">
        <v>2837</v>
      </c>
      <c r="M6" s="251">
        <v>2645</v>
      </c>
      <c r="N6" s="251">
        <v>2445</v>
      </c>
      <c r="O6" s="251">
        <v>2167</v>
      </c>
      <c r="P6" s="259">
        <v>1945</v>
      </c>
      <c r="Q6" s="259">
        <v>1719</v>
      </c>
      <c r="R6" s="261" t="s">
        <v>352</v>
      </c>
      <c r="S6" s="247"/>
    </row>
    <row r="7" spans="1:19" ht="39" customHeight="1" x14ac:dyDescent="0.15">
      <c r="A7" s="246" t="s">
        <v>321</v>
      </c>
      <c r="B7" s="251">
        <v>2923</v>
      </c>
      <c r="C7" s="251">
        <v>3611</v>
      </c>
      <c r="D7" s="251">
        <v>3326</v>
      </c>
      <c r="E7" s="251">
        <v>3134</v>
      </c>
      <c r="F7" s="251">
        <v>2937</v>
      </c>
      <c r="G7" s="251">
        <v>2803</v>
      </c>
      <c r="H7" s="251">
        <v>2680</v>
      </c>
      <c r="I7" s="251">
        <v>2757</v>
      </c>
      <c r="J7" s="251">
        <v>2866</v>
      </c>
      <c r="K7" s="251">
        <v>2825</v>
      </c>
      <c r="L7" s="251">
        <v>2685</v>
      </c>
      <c r="M7" s="251">
        <v>2580</v>
      </c>
      <c r="N7" s="251">
        <v>2565</v>
      </c>
      <c r="O7" s="251">
        <v>2446</v>
      </c>
      <c r="P7" s="259">
        <v>2313</v>
      </c>
      <c r="Q7" s="259">
        <v>2125</v>
      </c>
      <c r="R7" s="261" t="s">
        <v>321</v>
      </c>
      <c r="S7" s="247"/>
    </row>
    <row r="8" spans="1:19" ht="39" customHeight="1" x14ac:dyDescent="0.15">
      <c r="A8" s="246" t="s">
        <v>36</v>
      </c>
      <c r="B8" s="251">
        <v>3205</v>
      </c>
      <c r="C8" s="251">
        <v>3791</v>
      </c>
      <c r="D8" s="251">
        <v>3790</v>
      </c>
      <c r="E8" s="251">
        <v>3493</v>
      </c>
      <c r="F8" s="251">
        <v>3408</v>
      </c>
      <c r="G8" s="251">
        <v>3386</v>
      </c>
      <c r="H8" s="251">
        <v>3507</v>
      </c>
      <c r="I8" s="251">
        <v>3584</v>
      </c>
      <c r="J8" s="251">
        <v>3603</v>
      </c>
      <c r="K8" s="251">
        <v>3588</v>
      </c>
      <c r="L8" s="251">
        <v>3435</v>
      </c>
      <c r="M8" s="251">
        <v>3248</v>
      </c>
      <c r="N8" s="251">
        <v>3254</v>
      </c>
      <c r="O8" s="251">
        <v>3209</v>
      </c>
      <c r="P8" s="259">
        <v>2930</v>
      </c>
      <c r="Q8" s="259">
        <v>2734</v>
      </c>
      <c r="R8" s="261" t="s">
        <v>36</v>
      </c>
      <c r="S8" s="247"/>
    </row>
    <row r="9" spans="1:19" ht="39" customHeight="1" x14ac:dyDescent="0.15">
      <c r="A9" s="246" t="s">
        <v>239</v>
      </c>
      <c r="B9" s="251">
        <v>1527</v>
      </c>
      <c r="C9" s="251">
        <v>1835</v>
      </c>
      <c r="D9" s="251">
        <v>1805</v>
      </c>
      <c r="E9" s="251">
        <v>1741</v>
      </c>
      <c r="F9" s="251">
        <v>1844</v>
      </c>
      <c r="G9" s="251">
        <v>2070</v>
      </c>
      <c r="H9" s="251">
        <v>2702</v>
      </c>
      <c r="I9" s="251">
        <v>3032</v>
      </c>
      <c r="J9" s="251">
        <v>3234</v>
      </c>
      <c r="K9" s="251">
        <v>3216</v>
      </c>
      <c r="L9" s="251">
        <v>3207</v>
      </c>
      <c r="M9" s="251">
        <v>3097</v>
      </c>
      <c r="N9" s="251">
        <v>2996</v>
      </c>
      <c r="O9" s="251">
        <v>3015</v>
      </c>
      <c r="P9" s="259">
        <v>2979</v>
      </c>
      <c r="Q9" s="259">
        <v>3097</v>
      </c>
      <c r="R9" s="261" t="s">
        <v>239</v>
      </c>
      <c r="S9" s="247"/>
    </row>
    <row r="10" spans="1:19" ht="39" customHeight="1" x14ac:dyDescent="0.15">
      <c r="A10" s="246" t="s">
        <v>235</v>
      </c>
      <c r="B10" s="251">
        <v>3468</v>
      </c>
      <c r="C10" s="251">
        <v>4229</v>
      </c>
      <c r="D10" s="251">
        <v>4116</v>
      </c>
      <c r="E10" s="251">
        <v>4018</v>
      </c>
      <c r="F10" s="251">
        <v>4232</v>
      </c>
      <c r="G10" s="251">
        <v>4326</v>
      </c>
      <c r="H10" s="251">
        <v>4815</v>
      </c>
      <c r="I10" s="251">
        <v>5101</v>
      </c>
      <c r="J10" s="251">
        <v>5139</v>
      </c>
      <c r="K10" s="251">
        <v>5057</v>
      </c>
      <c r="L10" s="251">
        <v>5052</v>
      </c>
      <c r="M10" s="251">
        <v>5212</v>
      </c>
      <c r="N10" s="251">
        <v>5096</v>
      </c>
      <c r="O10" s="251">
        <v>4828</v>
      </c>
      <c r="P10" s="259">
        <v>4716</v>
      </c>
      <c r="Q10" s="259">
        <v>4527</v>
      </c>
      <c r="R10" s="261" t="s">
        <v>235</v>
      </c>
      <c r="S10" s="247"/>
    </row>
    <row r="11" spans="1:19" ht="39" customHeight="1" x14ac:dyDescent="0.15">
      <c r="A11" s="246" t="s">
        <v>362</v>
      </c>
      <c r="B11" s="251">
        <v>7461</v>
      </c>
      <c r="C11" s="251">
        <v>9575</v>
      </c>
      <c r="D11" s="251">
        <v>9950</v>
      </c>
      <c r="E11" s="251">
        <v>11025</v>
      </c>
      <c r="F11" s="251">
        <v>11677</v>
      </c>
      <c r="G11" s="251">
        <v>12201</v>
      </c>
      <c r="H11" s="251">
        <v>12506</v>
      </c>
      <c r="I11" s="251">
        <v>12322</v>
      </c>
      <c r="J11" s="251">
        <v>12057</v>
      </c>
      <c r="K11" s="251">
        <v>11682</v>
      </c>
      <c r="L11" s="251">
        <v>11487</v>
      </c>
      <c r="M11" s="251">
        <v>11495</v>
      </c>
      <c r="N11" s="251">
        <v>11252</v>
      </c>
      <c r="O11" s="251">
        <v>10716</v>
      </c>
      <c r="P11" s="259">
        <v>10353</v>
      </c>
      <c r="Q11" s="259">
        <v>10130</v>
      </c>
      <c r="R11" s="261" t="s">
        <v>362</v>
      </c>
      <c r="S11" s="247"/>
    </row>
    <row r="12" spans="1:19" ht="39" customHeight="1" x14ac:dyDescent="0.15">
      <c r="A12" s="246" t="s">
        <v>67</v>
      </c>
      <c r="B12" s="251">
        <v>6507</v>
      </c>
      <c r="C12" s="251">
        <v>8357</v>
      </c>
      <c r="D12" s="251">
        <v>8302</v>
      </c>
      <c r="E12" s="251">
        <v>8034</v>
      </c>
      <c r="F12" s="251">
        <v>8601</v>
      </c>
      <c r="G12" s="251">
        <v>8853</v>
      </c>
      <c r="H12" s="251">
        <v>9988</v>
      </c>
      <c r="I12" s="251">
        <v>10892</v>
      </c>
      <c r="J12" s="251">
        <v>10955</v>
      </c>
      <c r="K12" s="251">
        <v>10929</v>
      </c>
      <c r="L12" s="251">
        <v>11086</v>
      </c>
      <c r="M12" s="251">
        <v>11366</v>
      </c>
      <c r="N12" s="251">
        <v>11399</v>
      </c>
      <c r="O12" s="251">
        <v>11355</v>
      </c>
      <c r="P12" s="259">
        <v>10805</v>
      </c>
      <c r="Q12" s="259">
        <v>10283</v>
      </c>
      <c r="R12" s="261" t="s">
        <v>67</v>
      </c>
      <c r="S12" s="247"/>
    </row>
    <row r="13" spans="1:19" ht="39" customHeight="1" x14ac:dyDescent="0.15">
      <c r="A13" s="246" t="s">
        <v>175</v>
      </c>
      <c r="B13" s="251">
        <v>4671</v>
      </c>
      <c r="C13" s="251">
        <v>5798</v>
      </c>
      <c r="D13" s="251">
        <v>5607</v>
      </c>
      <c r="E13" s="251">
        <v>5225</v>
      </c>
      <c r="F13" s="251">
        <v>4865</v>
      </c>
      <c r="G13" s="251">
        <v>4470</v>
      </c>
      <c r="H13" s="251">
        <v>4407</v>
      </c>
      <c r="I13" s="251">
        <v>4429</v>
      </c>
      <c r="J13" s="251">
        <v>4536</v>
      </c>
      <c r="K13" s="251">
        <v>4335</v>
      </c>
      <c r="L13" s="251">
        <v>4273</v>
      </c>
      <c r="M13" s="251">
        <v>4277</v>
      </c>
      <c r="N13" s="251">
        <v>4103</v>
      </c>
      <c r="O13" s="251">
        <v>3933</v>
      </c>
      <c r="P13" s="259">
        <v>3780</v>
      </c>
      <c r="Q13" s="259">
        <v>3497</v>
      </c>
      <c r="R13" s="261" t="s">
        <v>175</v>
      </c>
      <c r="S13" s="247"/>
    </row>
    <row r="14" spans="1:19" ht="39" customHeight="1" x14ac:dyDescent="0.15">
      <c r="A14" s="246" t="s">
        <v>363</v>
      </c>
      <c r="B14" s="251">
        <v>5440</v>
      </c>
      <c r="C14" s="251">
        <v>6800</v>
      </c>
      <c r="D14" s="251">
        <v>6700</v>
      </c>
      <c r="E14" s="251">
        <v>6169</v>
      </c>
      <c r="F14" s="251">
        <v>5678</v>
      </c>
      <c r="G14" s="251">
        <v>5174</v>
      </c>
      <c r="H14" s="251">
        <v>5075</v>
      </c>
      <c r="I14" s="251">
        <v>5130</v>
      </c>
      <c r="J14" s="251">
        <v>5014</v>
      </c>
      <c r="K14" s="251">
        <v>4896</v>
      </c>
      <c r="L14" s="251">
        <v>4644</v>
      </c>
      <c r="M14" s="251">
        <v>4434</v>
      </c>
      <c r="N14" s="251">
        <v>4128</v>
      </c>
      <c r="O14" s="251">
        <v>3892</v>
      </c>
      <c r="P14" s="259">
        <v>3418</v>
      </c>
      <c r="Q14" s="259">
        <v>3038</v>
      </c>
      <c r="R14" s="261" t="s">
        <v>363</v>
      </c>
      <c r="S14" s="247"/>
    </row>
    <row r="15" spans="1:19" ht="39" customHeight="1" x14ac:dyDescent="0.15">
      <c r="A15" s="246" t="s">
        <v>238</v>
      </c>
      <c r="B15" s="251">
        <v>4248</v>
      </c>
      <c r="C15" s="251">
        <v>5448</v>
      </c>
      <c r="D15" s="251">
        <v>5200</v>
      </c>
      <c r="E15" s="251">
        <v>5005</v>
      </c>
      <c r="F15" s="251">
        <v>4813</v>
      </c>
      <c r="G15" s="251">
        <v>5064</v>
      </c>
      <c r="H15" s="251">
        <v>5122</v>
      </c>
      <c r="I15" s="251">
        <v>4646</v>
      </c>
      <c r="J15" s="251">
        <v>4429</v>
      </c>
      <c r="K15" s="251">
        <v>3953</v>
      </c>
      <c r="L15" s="251">
        <v>3704</v>
      </c>
      <c r="M15" s="251">
        <v>3507</v>
      </c>
      <c r="N15" s="251">
        <v>3199</v>
      </c>
      <c r="O15" s="251">
        <v>2844</v>
      </c>
      <c r="P15" s="259">
        <v>2512</v>
      </c>
      <c r="Q15" s="259">
        <v>2119</v>
      </c>
      <c r="R15" s="261" t="s">
        <v>238</v>
      </c>
      <c r="S15" s="247"/>
    </row>
    <row r="16" spans="1:19" ht="39" customHeight="1" x14ac:dyDescent="0.15">
      <c r="A16" s="246" t="s">
        <v>21</v>
      </c>
      <c r="B16" s="251">
        <v>3421</v>
      </c>
      <c r="C16" s="251">
        <v>4216</v>
      </c>
      <c r="D16" s="251">
        <v>4075</v>
      </c>
      <c r="E16" s="251">
        <v>3776</v>
      </c>
      <c r="F16" s="251">
        <v>3508</v>
      </c>
      <c r="G16" s="251">
        <v>3206</v>
      </c>
      <c r="H16" s="251">
        <v>3111</v>
      </c>
      <c r="I16" s="251">
        <v>3065</v>
      </c>
      <c r="J16" s="251">
        <v>2983</v>
      </c>
      <c r="K16" s="251">
        <v>2830</v>
      </c>
      <c r="L16" s="251">
        <v>2807</v>
      </c>
      <c r="M16" s="251">
        <v>2694</v>
      </c>
      <c r="N16" s="251">
        <v>2595</v>
      </c>
      <c r="O16" s="251">
        <v>2354</v>
      </c>
      <c r="P16" s="259">
        <v>2113</v>
      </c>
      <c r="Q16" s="259">
        <v>1850</v>
      </c>
      <c r="R16" s="261" t="s">
        <v>21</v>
      </c>
      <c r="S16" s="247"/>
    </row>
    <row r="17" spans="1:19" ht="39" customHeight="1" x14ac:dyDescent="0.15">
      <c r="A17" s="246" t="s">
        <v>241</v>
      </c>
      <c r="B17" s="251">
        <v>5282</v>
      </c>
      <c r="C17" s="251">
        <v>5743</v>
      </c>
      <c r="D17" s="251">
        <v>5054</v>
      </c>
      <c r="E17" s="251">
        <v>4402</v>
      </c>
      <c r="F17" s="251">
        <v>3719</v>
      </c>
      <c r="G17" s="251">
        <v>3414</v>
      </c>
      <c r="H17" s="251">
        <v>3180</v>
      </c>
      <c r="I17" s="251">
        <v>3032</v>
      </c>
      <c r="J17" s="251">
        <v>2812</v>
      </c>
      <c r="K17" s="251">
        <v>2697</v>
      </c>
      <c r="L17" s="251">
        <v>2449</v>
      </c>
      <c r="M17" s="251">
        <v>2173</v>
      </c>
      <c r="N17" s="251">
        <v>1893</v>
      </c>
      <c r="O17" s="251">
        <v>1661</v>
      </c>
      <c r="P17" s="259">
        <v>1468</v>
      </c>
      <c r="Q17" s="259">
        <v>1224</v>
      </c>
      <c r="R17" s="261" t="s">
        <v>241</v>
      </c>
      <c r="S17" s="247"/>
    </row>
    <row r="18" spans="1:19" ht="39" customHeight="1" x14ac:dyDescent="0.15">
      <c r="A18" s="246" t="s">
        <v>279</v>
      </c>
      <c r="B18" s="251">
        <v>10154</v>
      </c>
      <c r="C18" s="251">
        <v>12251</v>
      </c>
      <c r="D18" s="251">
        <v>12054</v>
      </c>
      <c r="E18" s="251">
        <v>11441</v>
      </c>
      <c r="F18" s="251">
        <v>10924</v>
      </c>
      <c r="G18" s="251">
        <v>10498</v>
      </c>
      <c r="H18" s="251">
        <v>10150</v>
      </c>
      <c r="I18" s="251">
        <v>10122</v>
      </c>
      <c r="J18" s="251">
        <v>10008</v>
      </c>
      <c r="K18" s="251">
        <v>10006</v>
      </c>
      <c r="L18" s="251">
        <v>10033</v>
      </c>
      <c r="M18" s="251">
        <v>10508</v>
      </c>
      <c r="N18" s="251">
        <v>10914</v>
      </c>
      <c r="O18" s="251">
        <v>10962</v>
      </c>
      <c r="P18" s="259">
        <v>10868</v>
      </c>
      <c r="Q18" s="259">
        <v>10227</v>
      </c>
      <c r="R18" s="261" t="s">
        <v>279</v>
      </c>
      <c r="S18" s="247"/>
    </row>
    <row r="19" spans="1:19" ht="39" customHeight="1" x14ac:dyDescent="0.15">
      <c r="A19" s="246" t="s">
        <v>12</v>
      </c>
      <c r="B19" s="251">
        <v>5990</v>
      </c>
      <c r="C19" s="251">
        <v>7859</v>
      </c>
      <c r="D19" s="251">
        <v>8050</v>
      </c>
      <c r="E19" s="251">
        <v>7846</v>
      </c>
      <c r="F19" s="253">
        <v>7700</v>
      </c>
      <c r="G19" s="253">
        <v>7642</v>
      </c>
      <c r="H19" s="253">
        <v>10338</v>
      </c>
      <c r="I19" s="253">
        <v>11340</v>
      </c>
      <c r="J19" s="253">
        <v>11490</v>
      </c>
      <c r="K19" s="253">
        <v>11652</v>
      </c>
      <c r="L19" s="253">
        <v>11780</v>
      </c>
      <c r="M19" s="253">
        <v>11735</v>
      </c>
      <c r="N19" s="253">
        <v>12163</v>
      </c>
      <c r="O19" s="253">
        <v>12681</v>
      </c>
      <c r="P19" s="253">
        <v>12819</v>
      </c>
      <c r="Q19" s="253">
        <v>12900</v>
      </c>
      <c r="R19" s="263" t="s">
        <v>12</v>
      </c>
      <c r="S19" s="247"/>
    </row>
    <row r="20" spans="1:19" ht="24" customHeight="1" x14ac:dyDescent="0.15">
      <c r="A20" s="479" t="s">
        <v>447</v>
      </c>
      <c r="B20" s="479"/>
      <c r="C20" s="479"/>
      <c r="D20" s="479"/>
      <c r="E20" s="479"/>
      <c r="F20" s="479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</row>
    <row r="21" spans="1:19" ht="27" customHeight="1" x14ac:dyDescent="0.15">
      <c r="A21" s="480"/>
      <c r="B21" s="480"/>
      <c r="C21" s="480"/>
      <c r="D21" s="480"/>
      <c r="E21" s="480"/>
      <c r="F21" s="480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</row>
    <row r="22" spans="1:19" ht="27" customHeight="1" x14ac:dyDescent="0.15">
      <c r="A22" s="247"/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</row>
    <row r="23" spans="1:19" ht="27" customHeight="1" x14ac:dyDescent="0.15">
      <c r="A23" s="247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</row>
    <row r="24" spans="1:19" ht="27" customHeight="1" x14ac:dyDescent="0.15">
      <c r="A24" s="247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</row>
    <row r="25" spans="1:19" ht="27" customHeight="1" x14ac:dyDescent="0.15">
      <c r="A25" s="247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</row>
    <row r="26" spans="1:19" ht="27" customHeight="1" x14ac:dyDescent="0.15">
      <c r="A26" s="247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</row>
    <row r="27" spans="1:19" ht="27" customHeight="1" x14ac:dyDescent="0.15">
      <c r="A27" s="247"/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</row>
    <row r="28" spans="1:19" ht="27" customHeight="1" x14ac:dyDescent="0.15">
      <c r="A28" s="247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</row>
    <row r="29" spans="1:19" ht="27" customHeight="1" x14ac:dyDescent="0.15">
      <c r="A29" s="247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</row>
    <row r="30" spans="1:19" ht="27" customHeight="1" x14ac:dyDescent="0.15">
      <c r="A30" s="247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</row>
    <row r="31" spans="1:19" ht="15" customHeight="1" x14ac:dyDescent="0.15">
      <c r="A31" s="247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</row>
    <row r="32" spans="1:19" ht="15" customHeight="1" x14ac:dyDescent="0.15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</row>
    <row r="33" spans="1:19" x14ac:dyDescent="0.15">
      <c r="A33" s="247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</row>
    <row r="34" spans="1:19" x14ac:dyDescent="0.15">
      <c r="A34" s="247"/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</row>
    <row r="35" spans="1:19" x14ac:dyDescent="0.15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</row>
  </sheetData>
  <customSheetViews>
    <customSheetView guid="{49BF0136-552B-4F71-8242-59A590B937D4}" scale="75" showPageBreaks="1" view="pageBreakPreview">
      <selection activeCell="B31" sqref="B31:C31"/>
      <colBreaks count="1" manualBreakCount="1">
        <brk id="9" max="1048575" man="1"/>
      </colBreaks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6">
    <mergeCell ref="A1:R1"/>
    <mergeCell ref="Q2:R2"/>
    <mergeCell ref="A20:F20"/>
    <mergeCell ref="A21:F21"/>
    <mergeCell ref="A3:A4"/>
    <mergeCell ref="R3:R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2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FF9999"/>
  </sheetPr>
  <dimension ref="A1:Q39"/>
  <sheetViews>
    <sheetView view="pageBreakPreview" topLeftCell="A25" zoomScaleSheetLayoutView="100" workbookViewId="0">
      <selection activeCell="A23" sqref="A23:H23"/>
    </sheetView>
  </sheetViews>
  <sheetFormatPr defaultColWidth="8.875" defaultRowHeight="13.5" x14ac:dyDescent="0.15"/>
  <cols>
    <col min="1" max="1" width="14.25" style="13" customWidth="1"/>
    <col min="2" max="2" width="1.875" style="13" customWidth="1"/>
    <col min="3" max="3" width="10.625" style="13" customWidth="1"/>
    <col min="4" max="5" width="12.75" style="13" customWidth="1"/>
    <col min="6" max="8" width="13.125" style="13" customWidth="1"/>
    <col min="9" max="9" width="4.5" style="13" customWidth="1"/>
    <col min="10" max="10" width="9.5" style="13" customWidth="1"/>
    <col min="11" max="11" width="12.75" style="13" customWidth="1"/>
    <col min="12" max="12" width="12.75" style="19" customWidth="1"/>
    <col min="13" max="16" width="12.75" style="13" customWidth="1"/>
    <col min="17" max="16384" width="8.875" style="13"/>
  </cols>
  <sheetData>
    <row r="1" spans="1:17" s="1" customFormat="1" ht="45" customHeight="1" x14ac:dyDescent="0.15">
      <c r="A1" s="356" t="s">
        <v>452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8"/>
    </row>
    <row r="2" spans="1:17" s="14" customFormat="1" ht="30" customHeight="1" x14ac:dyDescent="0.15">
      <c r="D2" s="7"/>
      <c r="E2" s="7"/>
      <c r="F2" s="7"/>
      <c r="G2" s="431" t="s">
        <v>320</v>
      </c>
      <c r="H2" s="431"/>
      <c r="I2" s="7"/>
      <c r="J2" s="7"/>
      <c r="K2" s="7"/>
      <c r="L2" s="8"/>
      <c r="M2" s="7"/>
      <c r="N2" s="7"/>
      <c r="O2" s="431" t="s">
        <v>333</v>
      </c>
      <c r="P2" s="431"/>
      <c r="Q2" s="9"/>
    </row>
    <row r="3" spans="1:17" ht="24" customHeight="1" x14ac:dyDescent="0.15">
      <c r="A3" s="370" t="s">
        <v>291</v>
      </c>
      <c r="B3" s="422" t="s">
        <v>204</v>
      </c>
      <c r="C3" s="357"/>
      <c r="D3" s="357"/>
      <c r="E3" s="358"/>
      <c r="F3" s="484" t="s">
        <v>237</v>
      </c>
      <c r="G3" s="485"/>
      <c r="H3" s="485"/>
      <c r="I3" s="453" t="s">
        <v>291</v>
      </c>
      <c r="J3" s="370"/>
      <c r="K3" s="486" t="s">
        <v>125</v>
      </c>
      <c r="L3" s="487"/>
      <c r="M3" s="487"/>
      <c r="N3" s="486" t="s">
        <v>66</v>
      </c>
      <c r="O3" s="487"/>
      <c r="P3" s="487"/>
    </row>
    <row r="4" spans="1:17" ht="24" customHeight="1" x14ac:dyDescent="0.15">
      <c r="A4" s="372"/>
      <c r="B4" s="363" t="s">
        <v>19</v>
      </c>
      <c r="C4" s="455"/>
      <c r="D4" s="270" t="s">
        <v>213</v>
      </c>
      <c r="E4" s="270" t="s">
        <v>85</v>
      </c>
      <c r="F4" s="276" t="s">
        <v>19</v>
      </c>
      <c r="G4" s="276" t="s">
        <v>213</v>
      </c>
      <c r="H4" s="277" t="s">
        <v>85</v>
      </c>
      <c r="I4" s="454"/>
      <c r="J4" s="372"/>
      <c r="K4" s="276" t="s">
        <v>19</v>
      </c>
      <c r="L4" s="276" t="s">
        <v>213</v>
      </c>
      <c r="M4" s="277" t="s">
        <v>85</v>
      </c>
      <c r="N4" s="276" t="s">
        <v>19</v>
      </c>
      <c r="O4" s="276" t="s">
        <v>213</v>
      </c>
      <c r="P4" s="277" t="s">
        <v>85</v>
      </c>
    </row>
    <row r="5" spans="1:17" ht="24" customHeight="1" x14ac:dyDescent="0.15">
      <c r="A5" s="264" t="s">
        <v>109</v>
      </c>
      <c r="B5" s="488">
        <f>SUM(B7:C20)</f>
        <v>27193</v>
      </c>
      <c r="C5" s="489"/>
      <c r="D5" s="271">
        <f>SUM(D7:D20)</f>
        <v>27439</v>
      </c>
      <c r="E5" s="273">
        <f>D5-B5</f>
        <v>246</v>
      </c>
      <c r="F5" s="271">
        <f>SUM(F7:F20)</f>
        <v>73019</v>
      </c>
      <c r="G5" s="271">
        <f>SUM(G7:G20)</f>
        <v>69470</v>
      </c>
      <c r="H5" s="278">
        <f>G5-F5</f>
        <v>-3549</v>
      </c>
      <c r="I5" s="490" t="s">
        <v>109</v>
      </c>
      <c r="J5" s="491"/>
      <c r="K5" s="271">
        <f>SUM(K7:K20)</f>
        <v>35344</v>
      </c>
      <c r="L5" s="271">
        <f>SUM(L7:L20)</f>
        <v>33694</v>
      </c>
      <c r="M5" s="287">
        <f>L5-K5</f>
        <v>-1650</v>
      </c>
      <c r="N5" s="271">
        <f>SUM(N7:N20)</f>
        <v>37675</v>
      </c>
      <c r="O5" s="271">
        <f>SUM(O7:O20)</f>
        <v>35776</v>
      </c>
      <c r="P5" s="290">
        <f>O5-N5</f>
        <v>-1899</v>
      </c>
      <c r="Q5" s="294"/>
    </row>
    <row r="6" spans="1:17" ht="5.25" customHeight="1" x14ac:dyDescent="0.15">
      <c r="A6" s="162"/>
      <c r="B6" s="266"/>
      <c r="C6" s="266"/>
      <c r="D6" s="177"/>
      <c r="E6" s="177"/>
      <c r="F6" s="177"/>
      <c r="G6" s="177"/>
      <c r="H6" s="177"/>
      <c r="I6" s="158"/>
      <c r="J6" s="162"/>
      <c r="K6" s="177"/>
      <c r="L6" s="177"/>
      <c r="M6" s="285"/>
      <c r="N6" s="177"/>
      <c r="O6" s="177"/>
      <c r="P6" s="291"/>
      <c r="Q6" s="295"/>
    </row>
    <row r="7" spans="1:17" ht="18" customHeight="1" x14ac:dyDescent="0.15">
      <c r="A7" s="165" t="s">
        <v>309</v>
      </c>
      <c r="B7" s="492">
        <v>4212</v>
      </c>
      <c r="C7" s="493"/>
      <c r="D7" s="16">
        <v>4412</v>
      </c>
      <c r="E7" s="274">
        <f t="shared" ref="E7:E20" si="0">D7-B7</f>
        <v>200</v>
      </c>
      <c r="F7" s="16">
        <v>10353</v>
      </c>
      <c r="G7" s="16">
        <f t="shared" ref="G7:G20" si="1">SUM(L7,O7)</f>
        <v>10130</v>
      </c>
      <c r="H7" s="279">
        <f t="shared" ref="H7:H20" si="2">G7-F7</f>
        <v>-223</v>
      </c>
      <c r="I7" s="438" t="s">
        <v>8</v>
      </c>
      <c r="J7" s="439"/>
      <c r="K7" s="16">
        <v>5057</v>
      </c>
      <c r="L7" s="16">
        <v>4978</v>
      </c>
      <c r="M7" s="285">
        <f t="shared" ref="M7:M20" si="3">L7-K7</f>
        <v>-79</v>
      </c>
      <c r="N7" s="16">
        <v>5296</v>
      </c>
      <c r="O7" s="16">
        <v>5152</v>
      </c>
      <c r="P7" s="291">
        <f t="shared" ref="P7:P20" si="4">O7-N7</f>
        <v>-144</v>
      </c>
      <c r="Q7" s="294"/>
    </row>
    <row r="8" spans="1:17" ht="18" customHeight="1" x14ac:dyDescent="0.15">
      <c r="A8" s="165" t="s">
        <v>67</v>
      </c>
      <c r="B8" s="492">
        <v>4066</v>
      </c>
      <c r="C8" s="493"/>
      <c r="D8" s="16">
        <v>4040</v>
      </c>
      <c r="E8" s="275">
        <f t="shared" si="0"/>
        <v>-26</v>
      </c>
      <c r="F8" s="16">
        <v>10805</v>
      </c>
      <c r="G8" s="16">
        <f t="shared" si="1"/>
        <v>10283</v>
      </c>
      <c r="H8" s="279">
        <f t="shared" si="2"/>
        <v>-522</v>
      </c>
      <c r="I8" s="438" t="s">
        <v>67</v>
      </c>
      <c r="J8" s="439"/>
      <c r="K8" s="16">
        <v>5376</v>
      </c>
      <c r="L8" s="16">
        <v>5080</v>
      </c>
      <c r="M8" s="285">
        <f t="shared" si="3"/>
        <v>-296</v>
      </c>
      <c r="N8" s="16">
        <v>5429</v>
      </c>
      <c r="O8" s="16">
        <v>5203</v>
      </c>
      <c r="P8" s="291">
        <f t="shared" si="4"/>
        <v>-226</v>
      </c>
      <c r="Q8" s="294"/>
    </row>
    <row r="9" spans="1:17" ht="18" customHeight="1" x14ac:dyDescent="0.15">
      <c r="A9" s="165" t="s">
        <v>91</v>
      </c>
      <c r="B9" s="492">
        <v>1073</v>
      </c>
      <c r="C9" s="493"/>
      <c r="D9" s="16">
        <v>1061</v>
      </c>
      <c r="E9" s="275">
        <f t="shared" si="0"/>
        <v>-12</v>
      </c>
      <c r="F9" s="16">
        <v>2930</v>
      </c>
      <c r="G9" s="16">
        <f t="shared" si="1"/>
        <v>2734</v>
      </c>
      <c r="H9" s="279">
        <f t="shared" si="2"/>
        <v>-196</v>
      </c>
      <c r="I9" s="438" t="s">
        <v>242</v>
      </c>
      <c r="J9" s="439"/>
      <c r="K9" s="16">
        <v>1433</v>
      </c>
      <c r="L9" s="16">
        <v>1322</v>
      </c>
      <c r="M9" s="285">
        <f t="shared" si="3"/>
        <v>-111</v>
      </c>
      <c r="N9" s="16">
        <v>1497</v>
      </c>
      <c r="O9" s="16">
        <v>1412</v>
      </c>
      <c r="P9" s="291">
        <f t="shared" si="4"/>
        <v>-85</v>
      </c>
      <c r="Q9" s="294"/>
    </row>
    <row r="10" spans="1:17" ht="18" customHeight="1" x14ac:dyDescent="0.15">
      <c r="A10" s="165" t="s">
        <v>180</v>
      </c>
      <c r="B10" s="492">
        <v>1316</v>
      </c>
      <c r="C10" s="493"/>
      <c r="D10" s="16">
        <v>1285</v>
      </c>
      <c r="E10" s="275">
        <f t="shared" si="0"/>
        <v>-31</v>
      </c>
      <c r="F10" s="16">
        <v>3780</v>
      </c>
      <c r="G10" s="16">
        <f t="shared" si="1"/>
        <v>3497</v>
      </c>
      <c r="H10" s="279">
        <f t="shared" si="2"/>
        <v>-283</v>
      </c>
      <c r="I10" s="438" t="s">
        <v>243</v>
      </c>
      <c r="J10" s="439"/>
      <c r="K10" s="16">
        <v>1817</v>
      </c>
      <c r="L10" s="16">
        <v>1729</v>
      </c>
      <c r="M10" s="285">
        <f t="shared" si="3"/>
        <v>-88</v>
      </c>
      <c r="N10" s="16">
        <v>1963</v>
      </c>
      <c r="O10" s="16">
        <v>1768</v>
      </c>
      <c r="P10" s="291">
        <f t="shared" si="4"/>
        <v>-195</v>
      </c>
      <c r="Q10" s="294"/>
    </row>
    <row r="11" spans="1:17" ht="18" customHeight="1" x14ac:dyDescent="0.15">
      <c r="A11" s="165" t="s">
        <v>234</v>
      </c>
      <c r="B11" s="492">
        <v>664</v>
      </c>
      <c r="C11" s="493"/>
      <c r="D11" s="16">
        <v>633</v>
      </c>
      <c r="E11" s="275">
        <f t="shared" si="0"/>
        <v>-31</v>
      </c>
      <c r="F11" s="16">
        <v>1945</v>
      </c>
      <c r="G11" s="16">
        <f t="shared" si="1"/>
        <v>1719</v>
      </c>
      <c r="H11" s="279">
        <f t="shared" si="2"/>
        <v>-226</v>
      </c>
      <c r="I11" s="438" t="s">
        <v>234</v>
      </c>
      <c r="J11" s="439"/>
      <c r="K11" s="16">
        <v>943</v>
      </c>
      <c r="L11" s="16">
        <v>849</v>
      </c>
      <c r="M11" s="285">
        <f t="shared" si="3"/>
        <v>-94</v>
      </c>
      <c r="N11" s="16">
        <v>1002</v>
      </c>
      <c r="O11" s="16">
        <v>870</v>
      </c>
      <c r="P11" s="291">
        <f t="shared" si="4"/>
        <v>-132</v>
      </c>
      <c r="Q11" s="294"/>
    </row>
    <row r="12" spans="1:17" ht="18" customHeight="1" x14ac:dyDescent="0.15">
      <c r="A12" s="165" t="s">
        <v>310</v>
      </c>
      <c r="B12" s="492">
        <v>784</v>
      </c>
      <c r="C12" s="493"/>
      <c r="D12" s="16">
        <v>771</v>
      </c>
      <c r="E12" s="275">
        <f t="shared" si="0"/>
        <v>-13</v>
      </c>
      <c r="F12" s="16">
        <v>2313</v>
      </c>
      <c r="G12" s="16">
        <f t="shared" si="1"/>
        <v>2125</v>
      </c>
      <c r="H12" s="279">
        <f t="shared" si="2"/>
        <v>-188</v>
      </c>
      <c r="I12" s="438" t="s">
        <v>72</v>
      </c>
      <c r="J12" s="439"/>
      <c r="K12" s="16">
        <v>1105</v>
      </c>
      <c r="L12" s="16">
        <v>1020</v>
      </c>
      <c r="M12" s="285">
        <f t="shared" si="3"/>
        <v>-85</v>
      </c>
      <c r="N12" s="16">
        <v>1208</v>
      </c>
      <c r="O12" s="16">
        <v>1105</v>
      </c>
      <c r="P12" s="291">
        <f t="shared" si="4"/>
        <v>-103</v>
      </c>
      <c r="Q12" s="294"/>
    </row>
    <row r="13" spans="1:17" ht="18" customHeight="1" x14ac:dyDescent="0.15">
      <c r="A13" s="165" t="s">
        <v>235</v>
      </c>
      <c r="B13" s="492">
        <v>1676</v>
      </c>
      <c r="C13" s="493"/>
      <c r="D13" s="16">
        <v>1793</v>
      </c>
      <c r="E13" s="274">
        <f t="shared" si="0"/>
        <v>117</v>
      </c>
      <c r="F13" s="16">
        <v>4716</v>
      </c>
      <c r="G13" s="16">
        <f t="shared" si="1"/>
        <v>4527</v>
      </c>
      <c r="H13" s="279">
        <f t="shared" si="2"/>
        <v>-189</v>
      </c>
      <c r="I13" s="438" t="s">
        <v>235</v>
      </c>
      <c r="J13" s="439"/>
      <c r="K13" s="16">
        <v>2238</v>
      </c>
      <c r="L13" s="16">
        <v>2162</v>
      </c>
      <c r="M13" s="285">
        <f t="shared" si="3"/>
        <v>-76</v>
      </c>
      <c r="N13" s="16">
        <v>2478</v>
      </c>
      <c r="O13" s="16">
        <v>2365</v>
      </c>
      <c r="P13" s="291">
        <f t="shared" si="4"/>
        <v>-113</v>
      </c>
      <c r="Q13" s="294"/>
    </row>
    <row r="14" spans="1:17" ht="18" customHeight="1" x14ac:dyDescent="0.15">
      <c r="A14" s="165" t="s">
        <v>311</v>
      </c>
      <c r="B14" s="492">
        <v>1017</v>
      </c>
      <c r="C14" s="493"/>
      <c r="D14" s="16">
        <v>1090</v>
      </c>
      <c r="E14" s="274">
        <f t="shared" si="0"/>
        <v>73</v>
      </c>
      <c r="F14" s="16">
        <v>2979</v>
      </c>
      <c r="G14" s="16">
        <f t="shared" si="1"/>
        <v>3097</v>
      </c>
      <c r="H14" s="16">
        <f t="shared" si="2"/>
        <v>118</v>
      </c>
      <c r="I14" s="438" t="s">
        <v>245</v>
      </c>
      <c r="J14" s="439"/>
      <c r="K14" s="16">
        <v>1361</v>
      </c>
      <c r="L14" s="16">
        <v>1405</v>
      </c>
      <c r="M14" s="274">
        <f t="shared" si="3"/>
        <v>44</v>
      </c>
      <c r="N14" s="16">
        <v>1618</v>
      </c>
      <c r="O14" s="16">
        <v>1692</v>
      </c>
      <c r="P14" s="16">
        <f t="shared" si="4"/>
        <v>74</v>
      </c>
      <c r="Q14" s="294"/>
    </row>
    <row r="15" spans="1:17" ht="18" customHeight="1" x14ac:dyDescent="0.15">
      <c r="A15" s="165" t="s">
        <v>238</v>
      </c>
      <c r="B15" s="492">
        <v>1171</v>
      </c>
      <c r="C15" s="493"/>
      <c r="D15" s="16">
        <v>1043</v>
      </c>
      <c r="E15" s="275">
        <f t="shared" si="0"/>
        <v>-128</v>
      </c>
      <c r="F15" s="16">
        <v>2512</v>
      </c>
      <c r="G15" s="16">
        <f t="shared" si="1"/>
        <v>2119</v>
      </c>
      <c r="H15" s="279">
        <f t="shared" si="2"/>
        <v>-393</v>
      </c>
      <c r="I15" s="438" t="s">
        <v>238</v>
      </c>
      <c r="J15" s="439"/>
      <c r="K15" s="16">
        <v>1292</v>
      </c>
      <c r="L15" s="16">
        <v>1097</v>
      </c>
      <c r="M15" s="275">
        <f t="shared" si="3"/>
        <v>-195</v>
      </c>
      <c r="N15" s="16">
        <v>1220</v>
      </c>
      <c r="O15" s="16">
        <v>1022</v>
      </c>
      <c r="P15" s="291">
        <f t="shared" si="4"/>
        <v>-198</v>
      </c>
      <c r="Q15" s="294"/>
    </row>
    <row r="16" spans="1:17" ht="18" customHeight="1" x14ac:dyDescent="0.15">
      <c r="A16" s="165" t="s">
        <v>241</v>
      </c>
      <c r="B16" s="492">
        <v>577</v>
      </c>
      <c r="C16" s="493"/>
      <c r="D16" s="16">
        <v>533</v>
      </c>
      <c r="E16" s="275">
        <f t="shared" si="0"/>
        <v>-44</v>
      </c>
      <c r="F16" s="16">
        <v>1468</v>
      </c>
      <c r="G16" s="16">
        <f t="shared" si="1"/>
        <v>1224</v>
      </c>
      <c r="H16" s="279">
        <f t="shared" si="2"/>
        <v>-244</v>
      </c>
      <c r="I16" s="438" t="s">
        <v>241</v>
      </c>
      <c r="J16" s="439"/>
      <c r="K16" s="16">
        <v>719</v>
      </c>
      <c r="L16" s="16">
        <v>598</v>
      </c>
      <c r="M16" s="275">
        <f t="shared" si="3"/>
        <v>-121</v>
      </c>
      <c r="N16" s="16">
        <v>749</v>
      </c>
      <c r="O16" s="16">
        <v>626</v>
      </c>
      <c r="P16" s="291">
        <f t="shared" si="4"/>
        <v>-123</v>
      </c>
      <c r="Q16" s="294"/>
    </row>
    <row r="17" spans="1:17" ht="18" customHeight="1" x14ac:dyDescent="0.15">
      <c r="A17" s="165" t="s">
        <v>209</v>
      </c>
      <c r="B17" s="492">
        <v>761</v>
      </c>
      <c r="C17" s="493"/>
      <c r="D17" s="16">
        <v>718</v>
      </c>
      <c r="E17" s="275">
        <f t="shared" si="0"/>
        <v>-43</v>
      </c>
      <c r="F17" s="16">
        <v>2113</v>
      </c>
      <c r="G17" s="16">
        <f t="shared" si="1"/>
        <v>1850</v>
      </c>
      <c r="H17" s="279">
        <f t="shared" si="2"/>
        <v>-263</v>
      </c>
      <c r="I17" s="438" t="s">
        <v>246</v>
      </c>
      <c r="J17" s="439"/>
      <c r="K17" s="16">
        <v>998</v>
      </c>
      <c r="L17" s="16">
        <v>885</v>
      </c>
      <c r="M17" s="275">
        <f t="shared" si="3"/>
        <v>-113</v>
      </c>
      <c r="N17" s="16">
        <v>1115</v>
      </c>
      <c r="O17" s="16">
        <v>965</v>
      </c>
      <c r="P17" s="291">
        <f t="shared" si="4"/>
        <v>-150</v>
      </c>
      <c r="Q17" s="294"/>
    </row>
    <row r="18" spans="1:17" ht="18" customHeight="1" x14ac:dyDescent="0.15">
      <c r="A18" s="165" t="s">
        <v>312</v>
      </c>
      <c r="B18" s="492">
        <v>1154</v>
      </c>
      <c r="C18" s="493"/>
      <c r="D18" s="16">
        <v>1162</v>
      </c>
      <c r="E18" s="274">
        <f t="shared" si="0"/>
        <v>8</v>
      </c>
      <c r="F18" s="16">
        <v>3418</v>
      </c>
      <c r="G18" s="16">
        <f t="shared" si="1"/>
        <v>3038</v>
      </c>
      <c r="H18" s="279">
        <f t="shared" si="2"/>
        <v>-380</v>
      </c>
      <c r="I18" s="438" t="s">
        <v>47</v>
      </c>
      <c r="J18" s="439"/>
      <c r="K18" s="16">
        <v>1612</v>
      </c>
      <c r="L18" s="16">
        <v>1413</v>
      </c>
      <c r="M18" s="275">
        <f t="shared" si="3"/>
        <v>-199</v>
      </c>
      <c r="N18" s="16">
        <v>1806</v>
      </c>
      <c r="O18" s="16">
        <v>1625</v>
      </c>
      <c r="P18" s="291">
        <f t="shared" si="4"/>
        <v>-181</v>
      </c>
    </row>
    <row r="19" spans="1:17" ht="18" customHeight="1" x14ac:dyDescent="0.15">
      <c r="A19" s="165" t="s">
        <v>279</v>
      </c>
      <c r="B19" s="492">
        <v>4000</v>
      </c>
      <c r="C19" s="493"/>
      <c r="D19" s="16">
        <v>4036</v>
      </c>
      <c r="E19" s="274">
        <f t="shared" si="0"/>
        <v>36</v>
      </c>
      <c r="F19" s="16">
        <v>10868</v>
      </c>
      <c r="G19" s="16">
        <f t="shared" si="1"/>
        <v>10227</v>
      </c>
      <c r="H19" s="279">
        <f t="shared" si="2"/>
        <v>-641</v>
      </c>
      <c r="I19" s="438" t="s">
        <v>279</v>
      </c>
      <c r="J19" s="439"/>
      <c r="K19" s="16">
        <v>5322</v>
      </c>
      <c r="L19" s="16">
        <v>5037</v>
      </c>
      <c r="M19" s="275">
        <f t="shared" si="3"/>
        <v>-285</v>
      </c>
      <c r="N19" s="16">
        <v>5546</v>
      </c>
      <c r="O19" s="16">
        <v>5190</v>
      </c>
      <c r="P19" s="291">
        <f t="shared" si="4"/>
        <v>-356</v>
      </c>
    </row>
    <row r="20" spans="1:17" ht="18" customHeight="1" x14ac:dyDescent="0.15">
      <c r="A20" s="165" t="s">
        <v>12</v>
      </c>
      <c r="B20" s="493">
        <v>4722</v>
      </c>
      <c r="C20" s="493"/>
      <c r="D20" s="16">
        <v>4862</v>
      </c>
      <c r="E20" s="274">
        <f t="shared" si="0"/>
        <v>140</v>
      </c>
      <c r="F20" s="16">
        <v>12819</v>
      </c>
      <c r="G20" s="16">
        <f t="shared" si="1"/>
        <v>12900</v>
      </c>
      <c r="H20" s="16">
        <f t="shared" si="2"/>
        <v>81</v>
      </c>
      <c r="I20" s="438" t="s">
        <v>12</v>
      </c>
      <c r="J20" s="439"/>
      <c r="K20" s="16">
        <v>6071</v>
      </c>
      <c r="L20" s="16">
        <v>6119</v>
      </c>
      <c r="M20" s="274">
        <f t="shared" si="3"/>
        <v>48</v>
      </c>
      <c r="N20" s="16">
        <v>6748</v>
      </c>
      <c r="O20" s="16">
        <v>6781</v>
      </c>
      <c r="P20" s="16">
        <f t="shared" si="4"/>
        <v>33</v>
      </c>
      <c r="Q20" s="295"/>
    </row>
    <row r="21" spans="1:17" ht="5.25" customHeight="1" x14ac:dyDescent="0.15">
      <c r="A21" s="265"/>
      <c r="B21" s="267"/>
      <c r="C21" s="267"/>
      <c r="D21" s="272"/>
      <c r="E21" s="272"/>
      <c r="F21" s="272"/>
      <c r="G21" s="272"/>
      <c r="H21" s="272"/>
      <c r="I21" s="280"/>
      <c r="J21" s="265"/>
      <c r="K21" s="272"/>
      <c r="L21" s="272"/>
      <c r="M21" s="288"/>
      <c r="N21" s="272"/>
      <c r="O21" s="272"/>
      <c r="P21" s="288"/>
      <c r="Q21" s="295"/>
    </row>
    <row r="22" spans="1:17" ht="24" customHeight="1" x14ac:dyDescent="0.15">
      <c r="A22" s="494" t="s">
        <v>447</v>
      </c>
      <c r="B22" s="494"/>
      <c r="C22" s="494"/>
      <c r="D22" s="494"/>
      <c r="H22" s="240"/>
      <c r="I22" s="240"/>
      <c r="L22" s="282"/>
      <c r="O22" s="240"/>
      <c r="P22" s="240"/>
    </row>
    <row r="23" spans="1:17" ht="24" customHeight="1" x14ac:dyDescent="0.15">
      <c r="A23" s="480"/>
      <c r="B23" s="480"/>
      <c r="C23" s="480"/>
      <c r="D23" s="480"/>
      <c r="E23" s="480"/>
      <c r="F23" s="480"/>
      <c r="G23" s="480"/>
      <c r="H23" s="480"/>
      <c r="Q23" s="18"/>
    </row>
    <row r="24" spans="1:17" ht="45" customHeight="1" x14ac:dyDescent="0.15">
      <c r="A24" s="356" t="s">
        <v>78</v>
      </c>
      <c r="B24" s="356"/>
      <c r="C24" s="356"/>
      <c r="D24" s="356"/>
      <c r="E24" s="356"/>
      <c r="F24" s="356"/>
      <c r="G24" s="356"/>
      <c r="H24" s="356"/>
      <c r="I24" s="356" t="s">
        <v>88</v>
      </c>
      <c r="J24" s="356"/>
      <c r="K24" s="356"/>
      <c r="L24" s="356"/>
      <c r="M24" s="356"/>
      <c r="N24" s="356"/>
      <c r="O24" s="356"/>
      <c r="P24" s="356"/>
      <c r="Q24" s="18"/>
    </row>
    <row r="25" spans="1:17" s="14" customFormat="1" ht="30" customHeight="1" x14ac:dyDescent="0.15">
      <c r="E25" s="7"/>
      <c r="F25" s="431" t="s">
        <v>116</v>
      </c>
      <c r="G25" s="431"/>
      <c r="H25" s="431"/>
      <c r="K25" s="7"/>
      <c r="L25" s="8"/>
      <c r="M25" s="7"/>
      <c r="N25" s="7"/>
      <c r="O25" s="157"/>
      <c r="P25" s="157"/>
    </row>
    <row r="26" spans="1:17" ht="24" customHeight="1" x14ac:dyDescent="0.15">
      <c r="A26" s="362" t="s">
        <v>184</v>
      </c>
      <c r="B26" s="362"/>
      <c r="C26" s="362"/>
      <c r="D26" s="427"/>
      <c r="E26" s="516" t="s">
        <v>329</v>
      </c>
      <c r="F26" s="517"/>
      <c r="G26" s="361" t="s">
        <v>212</v>
      </c>
      <c r="H26" s="362"/>
      <c r="I26" s="362" t="s">
        <v>240</v>
      </c>
      <c r="J26" s="427"/>
      <c r="K26" s="495" t="s">
        <v>335</v>
      </c>
      <c r="L26" s="496"/>
      <c r="M26" s="495" t="s">
        <v>95</v>
      </c>
      <c r="N26" s="496"/>
      <c r="O26" s="497" t="s">
        <v>295</v>
      </c>
      <c r="P26" s="497"/>
      <c r="Q26" s="18"/>
    </row>
    <row r="27" spans="1:17" ht="18" customHeight="1" x14ac:dyDescent="0.15">
      <c r="A27" s="364"/>
      <c r="B27" s="364"/>
      <c r="C27" s="364"/>
      <c r="D27" s="455"/>
      <c r="E27" s="518"/>
      <c r="F27" s="519"/>
      <c r="G27" s="363"/>
      <c r="H27" s="364"/>
      <c r="I27" s="520"/>
      <c r="J27" s="444"/>
      <c r="K27" s="521" t="s">
        <v>154</v>
      </c>
      <c r="L27" s="521" t="s">
        <v>416</v>
      </c>
      <c r="M27" s="521" t="s">
        <v>404</v>
      </c>
      <c r="N27" s="521" t="s">
        <v>413</v>
      </c>
      <c r="O27" s="521" t="s">
        <v>404</v>
      </c>
      <c r="P27" s="521" t="s">
        <v>413</v>
      </c>
      <c r="Q27" s="18"/>
    </row>
    <row r="28" spans="1:17" ht="24" customHeight="1" x14ac:dyDescent="0.15">
      <c r="A28" s="522" t="s">
        <v>443</v>
      </c>
      <c r="B28" s="498" t="s">
        <v>82</v>
      </c>
      <c r="C28" s="499"/>
      <c r="D28" s="500"/>
      <c r="E28" s="501">
        <v>73019</v>
      </c>
      <c r="F28" s="501"/>
      <c r="G28" s="501">
        <v>69470</v>
      </c>
      <c r="H28" s="501"/>
      <c r="I28" s="364"/>
      <c r="J28" s="455"/>
      <c r="K28" s="363"/>
      <c r="L28" s="363"/>
      <c r="M28" s="363"/>
      <c r="N28" s="363"/>
      <c r="O28" s="363"/>
      <c r="P28" s="363"/>
      <c r="Q28" s="18"/>
    </row>
    <row r="29" spans="1:17" ht="24" customHeight="1" x14ac:dyDescent="0.15">
      <c r="A29" s="444"/>
      <c r="B29" s="483"/>
      <c r="C29" s="502" t="s">
        <v>117</v>
      </c>
      <c r="D29" s="503"/>
      <c r="E29" s="504">
        <v>29038</v>
      </c>
      <c r="F29" s="504"/>
      <c r="G29" s="504">
        <v>25996</v>
      </c>
      <c r="H29" s="504"/>
      <c r="I29" s="505" t="s">
        <v>65</v>
      </c>
      <c r="J29" s="506"/>
      <c r="K29" s="16">
        <v>123611</v>
      </c>
      <c r="L29" s="283">
        <v>2562</v>
      </c>
      <c r="M29" s="16">
        <v>831598</v>
      </c>
      <c r="N29" s="285">
        <v>-3291</v>
      </c>
      <c r="O29" s="16">
        <v>59044</v>
      </c>
      <c r="P29" s="292">
        <v>-1705</v>
      </c>
      <c r="Q29" s="18"/>
    </row>
    <row r="30" spans="1:17" ht="24" customHeight="1" x14ac:dyDescent="0.15">
      <c r="A30" s="444"/>
      <c r="B30" s="483"/>
      <c r="C30" s="502" t="s">
        <v>398</v>
      </c>
      <c r="D30" s="503"/>
      <c r="E30" s="504">
        <v>5126</v>
      </c>
      <c r="F30" s="504"/>
      <c r="G30" s="504">
        <v>4479</v>
      </c>
      <c r="H30" s="504"/>
      <c r="I30" s="505" t="s">
        <v>68</v>
      </c>
      <c r="J30" s="506"/>
      <c r="K30" s="16">
        <v>125570</v>
      </c>
      <c r="L30" s="284">
        <f t="shared" ref="L30:L35" si="5">K30-K29</f>
        <v>1959</v>
      </c>
      <c r="M30" s="16">
        <v>832427</v>
      </c>
      <c r="N30" s="289">
        <f t="shared" ref="N30:N35" si="6">M30-M29</f>
        <v>829</v>
      </c>
      <c r="O30" s="16">
        <v>57666</v>
      </c>
      <c r="P30" s="291">
        <f t="shared" ref="P30:P35" si="7">O30-O29</f>
        <v>-1378</v>
      </c>
      <c r="Q30" s="18"/>
    </row>
    <row r="31" spans="1:17" ht="24" customHeight="1" x14ac:dyDescent="0.15">
      <c r="A31" s="444"/>
      <c r="B31" s="483"/>
      <c r="C31" s="502" t="s">
        <v>118</v>
      </c>
      <c r="D31" s="503"/>
      <c r="E31" s="504">
        <v>27533</v>
      </c>
      <c r="F31" s="504"/>
      <c r="G31" s="504">
        <v>26126</v>
      </c>
      <c r="H31" s="504"/>
      <c r="I31" s="505" t="s">
        <v>69</v>
      </c>
      <c r="J31" s="506"/>
      <c r="K31" s="16">
        <v>126926</v>
      </c>
      <c r="L31" s="284">
        <f t="shared" si="5"/>
        <v>1356</v>
      </c>
      <c r="M31" s="16">
        <v>824108</v>
      </c>
      <c r="N31" s="285">
        <f t="shared" si="6"/>
        <v>-8319</v>
      </c>
      <c r="O31" s="16">
        <v>56728</v>
      </c>
      <c r="P31" s="291">
        <f t="shared" si="7"/>
        <v>-938</v>
      </c>
      <c r="Q31" s="18"/>
    </row>
    <row r="32" spans="1:17" ht="24" customHeight="1" x14ac:dyDescent="0.15">
      <c r="A32" s="444"/>
      <c r="B32" s="483"/>
      <c r="C32" s="502" t="s">
        <v>399</v>
      </c>
      <c r="D32" s="503"/>
      <c r="E32" s="504">
        <v>8320</v>
      </c>
      <c r="F32" s="504"/>
      <c r="G32" s="504">
        <v>8152</v>
      </c>
      <c r="H32" s="504"/>
      <c r="I32" s="505" t="s">
        <v>75</v>
      </c>
      <c r="J32" s="506"/>
      <c r="K32" s="16">
        <v>127768</v>
      </c>
      <c r="L32" s="284">
        <f t="shared" si="5"/>
        <v>842</v>
      </c>
      <c r="M32" s="16">
        <v>809950</v>
      </c>
      <c r="N32" s="285">
        <f t="shared" si="6"/>
        <v>-14158</v>
      </c>
      <c r="O32" s="16">
        <v>78002</v>
      </c>
      <c r="P32" s="191">
        <f t="shared" si="7"/>
        <v>21274</v>
      </c>
      <c r="Q32" s="18"/>
    </row>
    <row r="33" spans="1:17" ht="24" customHeight="1" x14ac:dyDescent="0.15">
      <c r="A33" s="455"/>
      <c r="B33" s="363"/>
      <c r="C33" s="507" t="s">
        <v>140</v>
      </c>
      <c r="D33" s="508"/>
      <c r="E33" s="504">
        <v>341</v>
      </c>
      <c r="F33" s="504"/>
      <c r="G33" s="504">
        <v>224</v>
      </c>
      <c r="H33" s="504"/>
      <c r="I33" s="505" t="s">
        <v>13</v>
      </c>
      <c r="J33" s="506"/>
      <c r="K33" s="16">
        <v>128057</v>
      </c>
      <c r="L33" s="284">
        <f t="shared" si="5"/>
        <v>289</v>
      </c>
      <c r="M33" s="16">
        <v>785491</v>
      </c>
      <c r="N33" s="285">
        <f t="shared" si="6"/>
        <v>-24459</v>
      </c>
      <c r="O33" s="16">
        <v>76063</v>
      </c>
      <c r="P33" s="291">
        <f t="shared" si="7"/>
        <v>-1939</v>
      </c>
      <c r="Q33" s="18"/>
    </row>
    <row r="34" spans="1:17" ht="24" customHeight="1" x14ac:dyDescent="0.15">
      <c r="A34" s="522" t="s">
        <v>445</v>
      </c>
      <c r="B34" s="498" t="s">
        <v>102</v>
      </c>
      <c r="C34" s="499"/>
      <c r="D34" s="500"/>
      <c r="E34" s="509">
        <v>73827</v>
      </c>
      <c r="F34" s="509"/>
      <c r="G34" s="509">
        <v>70742</v>
      </c>
      <c r="H34" s="509"/>
      <c r="I34" s="505" t="s">
        <v>59</v>
      </c>
      <c r="J34" s="506"/>
      <c r="K34" s="172">
        <v>127095</v>
      </c>
      <c r="L34" s="285">
        <f t="shared" si="5"/>
        <v>-962</v>
      </c>
      <c r="M34" s="16">
        <v>755733</v>
      </c>
      <c r="N34" s="285">
        <f t="shared" si="6"/>
        <v>-29758</v>
      </c>
      <c r="O34" s="16">
        <v>73019</v>
      </c>
      <c r="P34" s="291">
        <f t="shared" si="7"/>
        <v>-3044</v>
      </c>
      <c r="Q34" s="18"/>
    </row>
    <row r="35" spans="1:17" ht="24" customHeight="1" x14ac:dyDescent="0.15">
      <c r="A35" s="523"/>
      <c r="B35" s="268"/>
      <c r="C35" s="510" t="s">
        <v>400</v>
      </c>
      <c r="D35" s="511"/>
      <c r="E35" s="512">
        <v>9469</v>
      </c>
      <c r="F35" s="512"/>
      <c r="G35" s="512">
        <v>9648</v>
      </c>
      <c r="H35" s="512"/>
      <c r="I35" s="513" t="s">
        <v>390</v>
      </c>
      <c r="J35" s="514"/>
      <c r="K35" s="281">
        <v>126146</v>
      </c>
      <c r="L35" s="286">
        <f t="shared" si="5"/>
        <v>-949</v>
      </c>
      <c r="M35" s="272">
        <v>719559</v>
      </c>
      <c r="N35" s="286">
        <f t="shared" si="6"/>
        <v>-36174</v>
      </c>
      <c r="O35" s="272">
        <v>69470</v>
      </c>
      <c r="P35" s="293">
        <f t="shared" si="7"/>
        <v>-3549</v>
      </c>
      <c r="Q35" s="18"/>
    </row>
    <row r="36" spans="1:17" ht="24" customHeight="1" x14ac:dyDescent="0.15">
      <c r="A36" s="9" t="s">
        <v>446</v>
      </c>
      <c r="B36" s="9"/>
      <c r="I36" s="14" t="s">
        <v>42</v>
      </c>
      <c r="L36" s="13"/>
      <c r="Q36" s="18"/>
    </row>
    <row r="37" spans="1:17" ht="18" customHeight="1" x14ac:dyDescent="0.15">
      <c r="A37" s="9" t="s">
        <v>339</v>
      </c>
      <c r="B37" s="9"/>
      <c r="C37" s="14"/>
      <c r="D37" s="14"/>
      <c r="E37" s="14"/>
      <c r="F37" s="14"/>
      <c r="G37" s="14"/>
      <c r="L37" s="13"/>
      <c r="Q37" s="18"/>
    </row>
    <row r="38" spans="1:17" x14ac:dyDescent="0.15">
      <c r="A38" s="515"/>
      <c r="B38" s="515"/>
      <c r="C38" s="515"/>
      <c r="D38" s="515"/>
      <c r="E38" s="515"/>
      <c r="F38" s="515"/>
      <c r="G38" s="515"/>
      <c r="H38" s="515"/>
      <c r="L38" s="13"/>
      <c r="Q38" s="18"/>
    </row>
    <row r="39" spans="1:17" x14ac:dyDescent="0.15">
      <c r="A39" s="18"/>
      <c r="B39" s="18"/>
      <c r="Q39" s="18"/>
    </row>
  </sheetData>
  <customSheetViews>
    <customSheetView guid="{49BF0136-552B-4F71-8242-59A590B937D4}" showPageBreaks="1" view="pageBreakPreview" topLeftCell="E4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93">
    <mergeCell ref="P27:P28"/>
    <mergeCell ref="A28:A33"/>
    <mergeCell ref="B29:B33"/>
    <mergeCell ref="A34:A35"/>
    <mergeCell ref="C35:D35"/>
    <mergeCell ref="E35:F35"/>
    <mergeCell ref="G35:H35"/>
    <mergeCell ref="I35:J35"/>
    <mergeCell ref="A38:H38"/>
    <mergeCell ref="C33:D33"/>
    <mergeCell ref="E33:F33"/>
    <mergeCell ref="G33:H33"/>
    <mergeCell ref="I33:J33"/>
    <mergeCell ref="B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F25:H25"/>
    <mergeCell ref="K26:L26"/>
    <mergeCell ref="M26:N26"/>
    <mergeCell ref="O26:P26"/>
    <mergeCell ref="B28:D28"/>
    <mergeCell ref="E28:F28"/>
    <mergeCell ref="G28:H28"/>
    <mergeCell ref="A26:D27"/>
    <mergeCell ref="E26:F27"/>
    <mergeCell ref="G26:H27"/>
    <mergeCell ref="I26:J28"/>
    <mergeCell ref="K27:K28"/>
    <mergeCell ref="L27:L28"/>
    <mergeCell ref="M27:M28"/>
    <mergeCell ref="N27:N28"/>
    <mergeCell ref="O27:O28"/>
    <mergeCell ref="B20:C20"/>
    <mergeCell ref="I20:J20"/>
    <mergeCell ref="A22:D22"/>
    <mergeCell ref="A23:H23"/>
    <mergeCell ref="A24:H24"/>
    <mergeCell ref="I24:P24"/>
    <mergeCell ref="B17:C17"/>
    <mergeCell ref="I17:J17"/>
    <mergeCell ref="B18:C18"/>
    <mergeCell ref="I18:J18"/>
    <mergeCell ref="B19:C19"/>
    <mergeCell ref="I19:J19"/>
    <mergeCell ref="B14:C14"/>
    <mergeCell ref="I14:J14"/>
    <mergeCell ref="B15:C15"/>
    <mergeCell ref="I15:J15"/>
    <mergeCell ref="B16:C16"/>
    <mergeCell ref="I16:J16"/>
    <mergeCell ref="B11:C11"/>
    <mergeCell ref="I11:J11"/>
    <mergeCell ref="B12:C12"/>
    <mergeCell ref="I12:J12"/>
    <mergeCell ref="B13:C13"/>
    <mergeCell ref="I13:J13"/>
    <mergeCell ref="B8:C8"/>
    <mergeCell ref="I8:J8"/>
    <mergeCell ref="B9:C9"/>
    <mergeCell ref="I9:J9"/>
    <mergeCell ref="B10:C10"/>
    <mergeCell ref="I10:J10"/>
    <mergeCell ref="B4:C4"/>
    <mergeCell ref="B5:C5"/>
    <mergeCell ref="I5:J5"/>
    <mergeCell ref="B7:C7"/>
    <mergeCell ref="I7:J7"/>
    <mergeCell ref="I3:J4"/>
    <mergeCell ref="A1:P1"/>
    <mergeCell ref="G2:H2"/>
    <mergeCell ref="O2:P2"/>
    <mergeCell ref="B3:E3"/>
    <mergeCell ref="F3:H3"/>
    <mergeCell ref="K3:M3"/>
    <mergeCell ref="N3:P3"/>
    <mergeCell ref="A3:A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2">
    <tabColor rgb="FFFF9999"/>
  </sheetPr>
  <dimension ref="A1:W37"/>
  <sheetViews>
    <sheetView view="pageBreakPreview" zoomScaleNormal="75" zoomScaleSheetLayoutView="100" workbookViewId="0">
      <selection activeCell="R13" sqref="R13"/>
    </sheetView>
  </sheetViews>
  <sheetFormatPr defaultColWidth="8.875" defaultRowHeight="13.5" x14ac:dyDescent="0.15"/>
  <cols>
    <col min="1" max="1" width="10.75" style="13" customWidth="1"/>
    <col min="2" max="4" width="8.5" style="13" customWidth="1"/>
    <col min="5" max="5" width="10.75" style="13" customWidth="1"/>
    <col min="6" max="8" width="8.5" style="13" customWidth="1"/>
    <col min="9" max="9" width="10.75" style="13" customWidth="1"/>
    <col min="10" max="12" width="8.5" style="13" customWidth="1"/>
    <col min="13" max="13" width="10.625" style="13" customWidth="1"/>
    <col min="14" max="16" width="8.5" style="13" customWidth="1"/>
    <col min="17" max="17" width="10.625" style="13" customWidth="1"/>
    <col min="18" max="20" width="9.375" style="13" customWidth="1"/>
    <col min="21" max="16384" width="8.875" style="13"/>
  </cols>
  <sheetData>
    <row r="1" spans="1:23" s="1" customFormat="1" ht="45" customHeight="1" x14ac:dyDescent="0.15">
      <c r="A1" s="356" t="s">
        <v>448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</row>
    <row r="2" spans="1:23" s="1" customFormat="1" ht="30" customHeight="1" x14ac:dyDescent="0.15">
      <c r="A2" s="367" t="s">
        <v>391</v>
      </c>
      <c r="B2" s="367"/>
      <c r="C2" s="367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431" t="s">
        <v>305</v>
      </c>
      <c r="T2" s="431"/>
      <c r="W2" s="116"/>
    </row>
    <row r="3" spans="1:23" ht="30" customHeight="1" x14ac:dyDescent="0.15">
      <c r="A3" s="296" t="s">
        <v>281</v>
      </c>
      <c r="B3" s="299" t="s">
        <v>31</v>
      </c>
      <c r="C3" s="301" t="s">
        <v>125</v>
      </c>
      <c r="D3" s="296" t="s">
        <v>66</v>
      </c>
      <c r="E3" s="296" t="s">
        <v>281</v>
      </c>
      <c r="F3" s="299" t="s">
        <v>31</v>
      </c>
      <c r="G3" s="301" t="s">
        <v>125</v>
      </c>
      <c r="H3" s="296" t="s">
        <v>66</v>
      </c>
      <c r="I3" s="296" t="s">
        <v>281</v>
      </c>
      <c r="J3" s="299" t="s">
        <v>31</v>
      </c>
      <c r="K3" s="296" t="s">
        <v>125</v>
      </c>
      <c r="L3" s="296" t="s">
        <v>66</v>
      </c>
      <c r="M3" s="296" t="s">
        <v>281</v>
      </c>
      <c r="N3" s="299" t="s">
        <v>31</v>
      </c>
      <c r="O3" s="301" t="s">
        <v>125</v>
      </c>
      <c r="P3" s="304" t="s">
        <v>66</v>
      </c>
      <c r="Q3" s="301" t="s">
        <v>281</v>
      </c>
      <c r="R3" s="299" t="s">
        <v>31</v>
      </c>
      <c r="S3" s="301" t="s">
        <v>125</v>
      </c>
      <c r="T3" s="304" t="s">
        <v>66</v>
      </c>
    </row>
    <row r="4" spans="1:23" ht="24" customHeight="1" x14ac:dyDescent="0.15">
      <c r="A4" s="297" t="s">
        <v>388</v>
      </c>
      <c r="B4" s="300">
        <f t="shared" ref="B4:B33" si="0">SUM(C4:D4)</f>
        <v>2267</v>
      </c>
      <c r="C4" s="302">
        <f>SUM(C5:C9)</f>
        <v>1185</v>
      </c>
      <c r="D4" s="196">
        <f>SUM(D5:D9)</f>
        <v>1082</v>
      </c>
      <c r="E4" s="297" t="s">
        <v>253</v>
      </c>
      <c r="F4" s="300">
        <f t="shared" ref="F4:F33" si="1">SUM(G4:H4)</f>
        <v>2731</v>
      </c>
      <c r="G4" s="302">
        <f>SUM(G5:G9)</f>
        <v>1560</v>
      </c>
      <c r="H4" s="196">
        <f>SUM(H5:H9)</f>
        <v>1171</v>
      </c>
      <c r="I4" s="297" t="s">
        <v>14</v>
      </c>
      <c r="J4" s="300">
        <f t="shared" ref="J4:J33" si="2">SUM(K4:L4)</f>
        <v>4104</v>
      </c>
      <c r="K4" s="191">
        <f>SUM(K5:K9)</f>
        <v>2021</v>
      </c>
      <c r="L4" s="196">
        <f>SUM(L5:L9)</f>
        <v>2083</v>
      </c>
      <c r="M4" s="303" t="s">
        <v>248</v>
      </c>
      <c r="N4" s="300">
        <f t="shared" ref="N4:N33" si="3">SUM(O4:P4)</f>
        <v>4168</v>
      </c>
      <c r="O4" s="191">
        <f>SUM(O5:O9)</f>
        <v>1876</v>
      </c>
      <c r="P4" s="191">
        <f>SUM(P5:P9)</f>
        <v>2292</v>
      </c>
      <c r="Q4" s="305" t="s">
        <v>90</v>
      </c>
      <c r="R4" s="191">
        <f>SUM(S4:T4)</f>
        <v>56</v>
      </c>
      <c r="S4" s="191">
        <v>9</v>
      </c>
      <c r="T4" s="191">
        <v>47</v>
      </c>
    </row>
    <row r="5" spans="1:23" ht="21" customHeight="1" x14ac:dyDescent="0.15">
      <c r="A5" s="297">
        <v>0</v>
      </c>
      <c r="B5" s="300">
        <f t="shared" si="0"/>
        <v>388</v>
      </c>
      <c r="C5" s="191">
        <v>198</v>
      </c>
      <c r="D5" s="196">
        <v>190</v>
      </c>
      <c r="E5" s="297">
        <v>25</v>
      </c>
      <c r="F5" s="300">
        <f t="shared" si="1"/>
        <v>547</v>
      </c>
      <c r="G5" s="191">
        <v>325</v>
      </c>
      <c r="H5" s="196">
        <v>222</v>
      </c>
      <c r="I5" s="297">
        <v>50</v>
      </c>
      <c r="J5" s="300">
        <f t="shared" si="2"/>
        <v>930</v>
      </c>
      <c r="K5" s="191">
        <v>469</v>
      </c>
      <c r="L5" s="196">
        <v>461</v>
      </c>
      <c r="M5" s="297">
        <v>75</v>
      </c>
      <c r="N5" s="300">
        <f t="shared" si="3"/>
        <v>752</v>
      </c>
      <c r="O5" s="191">
        <v>342</v>
      </c>
      <c r="P5" s="191">
        <v>410</v>
      </c>
      <c r="Q5" s="306" t="s">
        <v>262</v>
      </c>
      <c r="R5" s="191">
        <f>S5+T5</f>
        <v>683</v>
      </c>
      <c r="S5" s="191">
        <v>296</v>
      </c>
      <c r="T5" s="191">
        <v>387</v>
      </c>
    </row>
    <row r="6" spans="1:23" ht="21" customHeight="1" x14ac:dyDescent="0.15">
      <c r="A6" s="297">
        <v>1</v>
      </c>
      <c r="B6" s="300">
        <f t="shared" si="0"/>
        <v>432</v>
      </c>
      <c r="C6" s="191">
        <v>229</v>
      </c>
      <c r="D6" s="196">
        <v>203</v>
      </c>
      <c r="E6" s="297">
        <v>26</v>
      </c>
      <c r="F6" s="300">
        <f t="shared" si="1"/>
        <v>550</v>
      </c>
      <c r="G6" s="191">
        <v>331</v>
      </c>
      <c r="H6" s="196">
        <v>219</v>
      </c>
      <c r="I6" s="297">
        <v>51</v>
      </c>
      <c r="J6" s="300">
        <f t="shared" si="2"/>
        <v>813</v>
      </c>
      <c r="K6" s="191">
        <v>401</v>
      </c>
      <c r="L6" s="196">
        <v>412</v>
      </c>
      <c r="M6" s="297">
        <v>76</v>
      </c>
      <c r="N6" s="300">
        <f t="shared" si="3"/>
        <v>860</v>
      </c>
      <c r="O6" s="191">
        <v>381</v>
      </c>
      <c r="P6" s="191">
        <v>479</v>
      </c>
      <c r="Q6" s="306"/>
      <c r="R6" s="191"/>
      <c r="S6" s="191"/>
      <c r="T6" s="191"/>
    </row>
    <row r="7" spans="1:23" ht="21" customHeight="1" x14ac:dyDescent="0.15">
      <c r="A7" s="297">
        <v>2</v>
      </c>
      <c r="B7" s="300">
        <f t="shared" si="0"/>
        <v>468</v>
      </c>
      <c r="C7" s="191">
        <v>244</v>
      </c>
      <c r="D7" s="196">
        <v>224</v>
      </c>
      <c r="E7" s="297">
        <v>27</v>
      </c>
      <c r="F7" s="300">
        <f t="shared" si="1"/>
        <v>571</v>
      </c>
      <c r="G7" s="191">
        <v>316</v>
      </c>
      <c r="H7" s="196">
        <v>255</v>
      </c>
      <c r="I7" s="297">
        <v>52</v>
      </c>
      <c r="J7" s="300">
        <f t="shared" si="2"/>
        <v>839</v>
      </c>
      <c r="K7" s="191">
        <v>391</v>
      </c>
      <c r="L7" s="196">
        <v>448</v>
      </c>
      <c r="M7" s="297">
        <v>77</v>
      </c>
      <c r="N7" s="300">
        <f t="shared" si="3"/>
        <v>840</v>
      </c>
      <c r="O7" s="191">
        <v>374</v>
      </c>
      <c r="P7" s="191">
        <v>466</v>
      </c>
      <c r="Q7" s="306" t="s">
        <v>94</v>
      </c>
      <c r="R7" s="191"/>
      <c r="S7" s="315"/>
      <c r="T7" s="318"/>
    </row>
    <row r="8" spans="1:23" ht="21" customHeight="1" x14ac:dyDescent="0.15">
      <c r="A8" s="297">
        <v>3</v>
      </c>
      <c r="B8" s="300">
        <f t="shared" si="0"/>
        <v>459</v>
      </c>
      <c r="C8" s="191">
        <v>237</v>
      </c>
      <c r="D8" s="196">
        <v>222</v>
      </c>
      <c r="E8" s="297">
        <v>28</v>
      </c>
      <c r="F8" s="300">
        <f t="shared" si="1"/>
        <v>513</v>
      </c>
      <c r="G8" s="191">
        <v>288</v>
      </c>
      <c r="H8" s="196">
        <v>225</v>
      </c>
      <c r="I8" s="297">
        <v>55</v>
      </c>
      <c r="J8" s="300">
        <f t="shared" si="2"/>
        <v>879</v>
      </c>
      <c r="K8" s="191">
        <v>434</v>
      </c>
      <c r="L8" s="196">
        <v>445</v>
      </c>
      <c r="M8" s="297">
        <v>78</v>
      </c>
      <c r="N8" s="300">
        <f t="shared" si="3"/>
        <v>880</v>
      </c>
      <c r="O8" s="191">
        <v>398</v>
      </c>
      <c r="P8" s="191">
        <v>482</v>
      </c>
      <c r="Q8" s="306" t="s">
        <v>263</v>
      </c>
      <c r="R8" s="191">
        <f t="shared" ref="R8:R13" si="4">SUM(S8:T8)</f>
        <v>8291</v>
      </c>
      <c r="S8" s="191">
        <f>C4+C10+C16</f>
        <v>4236</v>
      </c>
      <c r="T8" s="191">
        <f>D4+D10+D16</f>
        <v>4055</v>
      </c>
    </row>
    <row r="9" spans="1:23" ht="21" customHeight="1" x14ac:dyDescent="0.15">
      <c r="A9" s="297">
        <v>4</v>
      </c>
      <c r="B9" s="300">
        <f t="shared" si="0"/>
        <v>520</v>
      </c>
      <c r="C9" s="191">
        <v>277</v>
      </c>
      <c r="D9" s="196">
        <v>243</v>
      </c>
      <c r="E9" s="297">
        <v>29</v>
      </c>
      <c r="F9" s="300">
        <f t="shared" si="1"/>
        <v>550</v>
      </c>
      <c r="G9" s="191">
        <v>300</v>
      </c>
      <c r="H9" s="196">
        <v>250</v>
      </c>
      <c r="I9" s="297">
        <v>54</v>
      </c>
      <c r="J9" s="300">
        <f t="shared" si="2"/>
        <v>643</v>
      </c>
      <c r="K9" s="191">
        <v>326</v>
      </c>
      <c r="L9" s="196">
        <v>317</v>
      </c>
      <c r="M9" s="297">
        <v>79</v>
      </c>
      <c r="N9" s="300">
        <f t="shared" si="3"/>
        <v>836</v>
      </c>
      <c r="O9" s="191">
        <v>381</v>
      </c>
      <c r="P9" s="191">
        <v>455</v>
      </c>
      <c r="Q9" s="306" t="s">
        <v>264</v>
      </c>
      <c r="R9" s="191">
        <f t="shared" si="4"/>
        <v>37365</v>
      </c>
      <c r="S9" s="191">
        <f>C22+C28+G4+G10+G16+G22+G28+K4+K10+K16</f>
        <v>19125</v>
      </c>
      <c r="T9" s="191">
        <f>D22+D28+H4+H10+H16+H22+H28+L4+L10+L16</f>
        <v>18240</v>
      </c>
    </row>
    <row r="10" spans="1:23" ht="24" customHeight="1" x14ac:dyDescent="0.15">
      <c r="A10" s="297" t="s">
        <v>331</v>
      </c>
      <c r="B10" s="300">
        <f t="shared" si="0"/>
        <v>2831</v>
      </c>
      <c r="C10" s="191">
        <f>SUM(C11:C15)</f>
        <v>1437</v>
      </c>
      <c r="D10" s="196">
        <f>SUM(D11:D15)</f>
        <v>1394</v>
      </c>
      <c r="E10" s="297" t="s">
        <v>254</v>
      </c>
      <c r="F10" s="300">
        <f t="shared" si="1"/>
        <v>3048</v>
      </c>
      <c r="G10" s="191">
        <f>SUM(G11:G15)</f>
        <v>1604</v>
      </c>
      <c r="H10" s="196">
        <f>SUM(H11:H15)</f>
        <v>1444</v>
      </c>
      <c r="I10" s="297" t="s">
        <v>256</v>
      </c>
      <c r="J10" s="300">
        <f t="shared" si="2"/>
        <v>4164</v>
      </c>
      <c r="K10" s="191">
        <f>SUM(K11:K15)</f>
        <v>2043</v>
      </c>
      <c r="L10" s="196">
        <f>SUM(L11:L15)</f>
        <v>2121</v>
      </c>
      <c r="M10" s="297" t="s">
        <v>133</v>
      </c>
      <c r="N10" s="300">
        <f t="shared" si="3"/>
        <v>3446</v>
      </c>
      <c r="O10" s="191">
        <f>SUM(O11:O15)</f>
        <v>1442</v>
      </c>
      <c r="P10" s="191">
        <f>SUM(P11:P15)</f>
        <v>2004</v>
      </c>
      <c r="Q10" s="306" t="s">
        <v>51</v>
      </c>
      <c r="R10" s="191">
        <f t="shared" si="4"/>
        <v>23131</v>
      </c>
      <c r="S10" s="191">
        <f>SUM(S11:S12)</f>
        <v>10037</v>
      </c>
      <c r="T10" s="191">
        <f>SUM(T11:T12)</f>
        <v>13094</v>
      </c>
    </row>
    <row r="11" spans="1:23" ht="21" customHeight="1" x14ac:dyDescent="0.15">
      <c r="A11" s="297">
        <v>5</v>
      </c>
      <c r="B11" s="300">
        <f t="shared" si="0"/>
        <v>561</v>
      </c>
      <c r="C11" s="191">
        <v>295</v>
      </c>
      <c r="D11" s="196">
        <v>266</v>
      </c>
      <c r="E11" s="297">
        <v>30</v>
      </c>
      <c r="F11" s="300">
        <f t="shared" si="1"/>
        <v>551</v>
      </c>
      <c r="G11" s="191">
        <v>304</v>
      </c>
      <c r="H11" s="196">
        <v>247</v>
      </c>
      <c r="I11" s="297">
        <v>55</v>
      </c>
      <c r="J11" s="300">
        <f t="shared" si="2"/>
        <v>888</v>
      </c>
      <c r="K11" s="191">
        <v>430</v>
      </c>
      <c r="L11" s="196">
        <v>458</v>
      </c>
      <c r="M11" s="297">
        <v>80</v>
      </c>
      <c r="N11" s="300">
        <f t="shared" si="3"/>
        <v>734</v>
      </c>
      <c r="O11" s="191">
        <v>323</v>
      </c>
      <c r="P11" s="191">
        <v>411</v>
      </c>
      <c r="Q11" s="306" t="s">
        <v>79</v>
      </c>
      <c r="R11" s="191">
        <f t="shared" si="4"/>
        <v>11223</v>
      </c>
      <c r="S11" s="191">
        <f>K22+K28</f>
        <v>5385</v>
      </c>
      <c r="T11" s="191">
        <f>L22+L28</f>
        <v>5838</v>
      </c>
    </row>
    <row r="12" spans="1:23" ht="21" customHeight="1" x14ac:dyDescent="0.15">
      <c r="A12" s="297">
        <v>6</v>
      </c>
      <c r="B12" s="300">
        <f t="shared" si="0"/>
        <v>495</v>
      </c>
      <c r="C12" s="191">
        <v>256</v>
      </c>
      <c r="D12" s="196">
        <v>239</v>
      </c>
      <c r="E12" s="297">
        <v>31</v>
      </c>
      <c r="F12" s="300">
        <f t="shared" si="1"/>
        <v>614</v>
      </c>
      <c r="G12" s="191">
        <v>330</v>
      </c>
      <c r="H12" s="196">
        <v>284</v>
      </c>
      <c r="I12" s="297">
        <v>56</v>
      </c>
      <c r="J12" s="300">
        <f t="shared" si="2"/>
        <v>866</v>
      </c>
      <c r="K12" s="191">
        <v>411</v>
      </c>
      <c r="L12" s="196">
        <v>455</v>
      </c>
      <c r="M12" s="297">
        <v>81</v>
      </c>
      <c r="N12" s="300">
        <f t="shared" si="3"/>
        <v>687</v>
      </c>
      <c r="O12" s="191">
        <v>282</v>
      </c>
      <c r="P12" s="191">
        <v>405</v>
      </c>
      <c r="Q12" s="306" t="s">
        <v>265</v>
      </c>
      <c r="R12" s="191">
        <f t="shared" si="4"/>
        <v>11908</v>
      </c>
      <c r="S12" s="191">
        <f>O4+O10+O16+O22+O28+S4</f>
        <v>4652</v>
      </c>
      <c r="T12" s="191">
        <f>P4+P10+P16+P22+P28+T4</f>
        <v>7256</v>
      </c>
    </row>
    <row r="13" spans="1:23" ht="21" customHeight="1" x14ac:dyDescent="0.15">
      <c r="A13" s="297">
        <v>7</v>
      </c>
      <c r="B13" s="300">
        <f t="shared" si="0"/>
        <v>594</v>
      </c>
      <c r="C13" s="191">
        <v>299</v>
      </c>
      <c r="D13" s="196">
        <v>295</v>
      </c>
      <c r="E13" s="297">
        <v>32</v>
      </c>
      <c r="F13" s="300">
        <f t="shared" si="1"/>
        <v>559</v>
      </c>
      <c r="G13" s="191">
        <v>300</v>
      </c>
      <c r="H13" s="196">
        <v>259</v>
      </c>
      <c r="I13" s="297">
        <v>57</v>
      </c>
      <c r="J13" s="300">
        <f t="shared" si="2"/>
        <v>855</v>
      </c>
      <c r="K13" s="191">
        <v>400</v>
      </c>
      <c r="L13" s="196">
        <v>455</v>
      </c>
      <c r="M13" s="297">
        <v>82</v>
      </c>
      <c r="N13" s="300">
        <f t="shared" si="3"/>
        <v>655</v>
      </c>
      <c r="O13" s="191">
        <v>280</v>
      </c>
      <c r="P13" s="191">
        <v>375</v>
      </c>
      <c r="Q13" s="307" t="s">
        <v>332</v>
      </c>
      <c r="R13" s="311">
        <f t="shared" si="4"/>
        <v>4294</v>
      </c>
      <c r="S13" s="316">
        <f>O16+O22+O28+S4</f>
        <v>1334</v>
      </c>
      <c r="T13" s="316">
        <f>P16+P22+P28+T4</f>
        <v>2960</v>
      </c>
    </row>
    <row r="14" spans="1:23" ht="21" customHeight="1" x14ac:dyDescent="0.15">
      <c r="A14" s="297">
        <v>8</v>
      </c>
      <c r="B14" s="300">
        <f t="shared" si="0"/>
        <v>579</v>
      </c>
      <c r="C14" s="191">
        <v>290</v>
      </c>
      <c r="D14" s="196">
        <v>289</v>
      </c>
      <c r="E14" s="297">
        <v>33</v>
      </c>
      <c r="F14" s="300">
        <f t="shared" si="1"/>
        <v>650</v>
      </c>
      <c r="G14" s="191">
        <v>322</v>
      </c>
      <c r="H14" s="196">
        <v>328</v>
      </c>
      <c r="I14" s="297">
        <v>58</v>
      </c>
      <c r="J14" s="300">
        <f t="shared" si="2"/>
        <v>760</v>
      </c>
      <c r="K14" s="191">
        <v>411</v>
      </c>
      <c r="L14" s="196">
        <v>349</v>
      </c>
      <c r="M14" s="297">
        <v>83</v>
      </c>
      <c r="N14" s="300">
        <f t="shared" si="3"/>
        <v>682</v>
      </c>
      <c r="O14" s="191">
        <v>279</v>
      </c>
      <c r="P14" s="191">
        <v>403</v>
      </c>
      <c r="Q14" s="308" t="s">
        <v>266</v>
      </c>
      <c r="R14" s="312"/>
      <c r="S14" s="312"/>
      <c r="T14" s="312"/>
    </row>
    <row r="15" spans="1:23" ht="21" customHeight="1" x14ac:dyDescent="0.15">
      <c r="A15" s="297">
        <v>9</v>
      </c>
      <c r="B15" s="300">
        <f t="shared" si="0"/>
        <v>602</v>
      </c>
      <c r="C15" s="191">
        <v>297</v>
      </c>
      <c r="D15" s="196">
        <v>305</v>
      </c>
      <c r="E15" s="297">
        <v>34</v>
      </c>
      <c r="F15" s="300">
        <f t="shared" si="1"/>
        <v>674</v>
      </c>
      <c r="G15" s="191">
        <v>348</v>
      </c>
      <c r="H15" s="196">
        <v>326</v>
      </c>
      <c r="I15" s="297">
        <v>59</v>
      </c>
      <c r="J15" s="300">
        <f t="shared" si="2"/>
        <v>795</v>
      </c>
      <c r="K15" s="191">
        <v>391</v>
      </c>
      <c r="L15" s="196">
        <v>404</v>
      </c>
      <c r="M15" s="297">
        <v>84</v>
      </c>
      <c r="N15" s="300">
        <f t="shared" si="3"/>
        <v>688</v>
      </c>
      <c r="O15" s="191">
        <v>278</v>
      </c>
      <c r="P15" s="191">
        <v>410</v>
      </c>
      <c r="Q15" s="306" t="s">
        <v>263</v>
      </c>
      <c r="R15" s="313">
        <f t="shared" ref="R15:R20" si="5">R8/$R$21*100</f>
        <v>12.053149577681829</v>
      </c>
      <c r="S15" s="313">
        <f t="shared" ref="S15:S20" si="6">S8/$S$21*100</f>
        <v>12.683394215222469</v>
      </c>
      <c r="T15" s="313">
        <f t="shared" ref="T15:T20" si="7">T8/$T$21*100</f>
        <v>11.45836276809178</v>
      </c>
    </row>
    <row r="16" spans="1:23" ht="24" customHeight="1" x14ac:dyDescent="0.15">
      <c r="A16" s="297" t="s">
        <v>247</v>
      </c>
      <c r="B16" s="300">
        <f t="shared" si="0"/>
        <v>3193</v>
      </c>
      <c r="C16" s="191">
        <f>SUM(C17:C21)</f>
        <v>1614</v>
      </c>
      <c r="D16" s="196">
        <f>SUM(D17:D21)</f>
        <v>1579</v>
      </c>
      <c r="E16" s="297" t="s">
        <v>255</v>
      </c>
      <c r="F16" s="300">
        <f t="shared" si="1"/>
        <v>3778</v>
      </c>
      <c r="G16" s="191">
        <f>SUM(G17:G21)</f>
        <v>1884</v>
      </c>
      <c r="H16" s="196">
        <f>SUM(H17:H21)</f>
        <v>1894</v>
      </c>
      <c r="I16" s="297" t="s">
        <v>302</v>
      </c>
      <c r="J16" s="300">
        <f t="shared" si="2"/>
        <v>4476</v>
      </c>
      <c r="K16" s="191">
        <f>SUM(K17:K21)</f>
        <v>2124</v>
      </c>
      <c r="L16" s="196">
        <f>SUM(L17:L21)</f>
        <v>2352</v>
      </c>
      <c r="M16" s="297" t="s">
        <v>259</v>
      </c>
      <c r="N16" s="300">
        <f t="shared" si="3"/>
        <v>2517</v>
      </c>
      <c r="O16" s="191">
        <f>SUM(O17:O21)</f>
        <v>897</v>
      </c>
      <c r="P16" s="191">
        <f>SUM(P17:P21)</f>
        <v>1620</v>
      </c>
      <c r="Q16" s="306" t="s">
        <v>264</v>
      </c>
      <c r="R16" s="313">
        <f t="shared" si="5"/>
        <v>54.319856949714342</v>
      </c>
      <c r="S16" s="313">
        <f t="shared" si="6"/>
        <v>57.263908018444219</v>
      </c>
      <c r="T16" s="313">
        <f t="shared" si="7"/>
        <v>51.541439430331458</v>
      </c>
    </row>
    <row r="17" spans="1:20" ht="21" customHeight="1" x14ac:dyDescent="0.15">
      <c r="A17" s="297">
        <v>10</v>
      </c>
      <c r="B17" s="300">
        <f t="shared" si="0"/>
        <v>612</v>
      </c>
      <c r="C17" s="191">
        <v>278</v>
      </c>
      <c r="D17" s="196">
        <v>334</v>
      </c>
      <c r="E17" s="297">
        <v>35</v>
      </c>
      <c r="F17" s="300">
        <f t="shared" si="1"/>
        <v>684</v>
      </c>
      <c r="G17" s="191">
        <v>332</v>
      </c>
      <c r="H17" s="196">
        <v>352</v>
      </c>
      <c r="I17" s="297">
        <v>60</v>
      </c>
      <c r="J17" s="300">
        <f t="shared" si="2"/>
        <v>797</v>
      </c>
      <c r="K17" s="191">
        <v>374</v>
      </c>
      <c r="L17" s="196">
        <v>423</v>
      </c>
      <c r="M17" s="297">
        <v>85</v>
      </c>
      <c r="N17" s="300">
        <f t="shared" si="3"/>
        <v>581</v>
      </c>
      <c r="O17" s="191">
        <v>226</v>
      </c>
      <c r="P17" s="191">
        <v>355</v>
      </c>
      <c r="Q17" s="306" t="s">
        <v>51</v>
      </c>
      <c r="R17" s="313">
        <f t="shared" si="5"/>
        <v>33.626993472603836</v>
      </c>
      <c r="S17" s="313">
        <f t="shared" si="6"/>
        <v>30.052697766333313</v>
      </c>
      <c r="T17" s="313">
        <f t="shared" si="7"/>
        <v>37.000197801576761</v>
      </c>
    </row>
    <row r="18" spans="1:20" ht="21" customHeight="1" x14ac:dyDescent="0.15">
      <c r="A18" s="297">
        <v>11</v>
      </c>
      <c r="B18" s="300">
        <f t="shared" si="0"/>
        <v>648</v>
      </c>
      <c r="C18" s="191">
        <v>355</v>
      </c>
      <c r="D18" s="196">
        <v>293</v>
      </c>
      <c r="E18" s="297">
        <v>36</v>
      </c>
      <c r="F18" s="300">
        <f t="shared" si="1"/>
        <v>728</v>
      </c>
      <c r="G18" s="191">
        <v>352</v>
      </c>
      <c r="H18" s="196">
        <v>376</v>
      </c>
      <c r="I18" s="297">
        <v>61</v>
      </c>
      <c r="J18" s="300">
        <f t="shared" si="2"/>
        <v>927</v>
      </c>
      <c r="K18" s="191">
        <v>443</v>
      </c>
      <c r="L18" s="196">
        <v>484</v>
      </c>
      <c r="M18" s="297">
        <v>86</v>
      </c>
      <c r="N18" s="300">
        <f t="shared" si="3"/>
        <v>532</v>
      </c>
      <c r="O18" s="191">
        <v>192</v>
      </c>
      <c r="P18" s="191">
        <v>340</v>
      </c>
      <c r="Q18" s="306" t="s">
        <v>79</v>
      </c>
      <c r="R18" s="313">
        <f t="shared" si="5"/>
        <v>16.31558288630119</v>
      </c>
      <c r="S18" s="313">
        <f t="shared" si="6"/>
        <v>16.12371998323253</v>
      </c>
      <c r="T18" s="313">
        <f t="shared" si="7"/>
        <v>16.496651501879114</v>
      </c>
    </row>
    <row r="19" spans="1:20" ht="21" customHeight="1" x14ac:dyDescent="0.15">
      <c r="A19" s="297">
        <v>12</v>
      </c>
      <c r="B19" s="300">
        <f t="shared" si="0"/>
        <v>617</v>
      </c>
      <c r="C19" s="191">
        <v>310</v>
      </c>
      <c r="D19" s="196">
        <v>307</v>
      </c>
      <c r="E19" s="297">
        <v>37</v>
      </c>
      <c r="F19" s="300">
        <f t="shared" si="1"/>
        <v>801</v>
      </c>
      <c r="G19" s="191">
        <v>409</v>
      </c>
      <c r="H19" s="196">
        <v>392</v>
      </c>
      <c r="I19" s="297">
        <v>62</v>
      </c>
      <c r="J19" s="300">
        <f t="shared" si="2"/>
        <v>927</v>
      </c>
      <c r="K19" s="191">
        <v>458</v>
      </c>
      <c r="L19" s="196">
        <v>469</v>
      </c>
      <c r="M19" s="297">
        <v>87</v>
      </c>
      <c r="N19" s="300">
        <f t="shared" si="3"/>
        <v>543</v>
      </c>
      <c r="O19" s="191">
        <v>185</v>
      </c>
      <c r="P19" s="191">
        <v>358</v>
      </c>
      <c r="Q19" s="306" t="s">
        <v>265</v>
      </c>
      <c r="R19" s="313">
        <f t="shared" si="5"/>
        <v>17.311410586302646</v>
      </c>
      <c r="S19" s="313">
        <f t="shared" si="6"/>
        <v>13.928977783100786</v>
      </c>
      <c r="T19" s="313">
        <f t="shared" si="7"/>
        <v>20.503546299697646</v>
      </c>
    </row>
    <row r="20" spans="1:20" ht="21" customHeight="1" x14ac:dyDescent="0.15">
      <c r="A20" s="297">
        <v>13</v>
      </c>
      <c r="B20" s="300">
        <f t="shared" si="0"/>
        <v>637</v>
      </c>
      <c r="C20" s="191">
        <v>328</v>
      </c>
      <c r="D20" s="196">
        <v>309</v>
      </c>
      <c r="E20" s="297">
        <v>38</v>
      </c>
      <c r="F20" s="300">
        <f t="shared" si="1"/>
        <v>784</v>
      </c>
      <c r="G20" s="191">
        <v>384</v>
      </c>
      <c r="H20" s="196">
        <v>400</v>
      </c>
      <c r="I20" s="297">
        <v>63</v>
      </c>
      <c r="J20" s="300">
        <f t="shared" si="2"/>
        <v>851</v>
      </c>
      <c r="K20" s="191">
        <v>399</v>
      </c>
      <c r="L20" s="196">
        <v>452</v>
      </c>
      <c r="M20" s="297">
        <v>88</v>
      </c>
      <c r="N20" s="300">
        <f t="shared" si="3"/>
        <v>433</v>
      </c>
      <c r="O20" s="191">
        <v>160</v>
      </c>
      <c r="P20" s="191">
        <v>273</v>
      </c>
      <c r="Q20" s="307" t="s">
        <v>332</v>
      </c>
      <c r="R20" s="313">
        <f t="shared" si="5"/>
        <v>6.2424586040967043</v>
      </c>
      <c r="S20" s="317">
        <f t="shared" si="6"/>
        <v>3.9942511527636384</v>
      </c>
      <c r="T20" s="313">
        <f t="shared" si="7"/>
        <v>8.3641809601853687</v>
      </c>
    </row>
    <row r="21" spans="1:20" ht="21" customHeight="1" x14ac:dyDescent="0.15">
      <c r="A21" s="297">
        <v>14</v>
      </c>
      <c r="B21" s="300">
        <f t="shared" si="0"/>
        <v>679</v>
      </c>
      <c r="C21" s="191">
        <v>343</v>
      </c>
      <c r="D21" s="196">
        <v>336</v>
      </c>
      <c r="E21" s="297">
        <v>39</v>
      </c>
      <c r="F21" s="300">
        <f t="shared" si="1"/>
        <v>781</v>
      </c>
      <c r="G21" s="191">
        <v>407</v>
      </c>
      <c r="H21" s="196">
        <v>374</v>
      </c>
      <c r="I21" s="297">
        <v>64</v>
      </c>
      <c r="J21" s="300">
        <f t="shared" si="2"/>
        <v>974</v>
      </c>
      <c r="K21" s="191">
        <v>450</v>
      </c>
      <c r="L21" s="196">
        <v>524</v>
      </c>
      <c r="M21" s="297">
        <v>89</v>
      </c>
      <c r="N21" s="300">
        <f t="shared" si="3"/>
        <v>428</v>
      </c>
      <c r="O21" s="191">
        <v>134</v>
      </c>
      <c r="P21" s="191">
        <v>294</v>
      </c>
      <c r="Q21" s="306"/>
      <c r="R21" s="314">
        <f>SUM(R8:R10)</f>
        <v>68787</v>
      </c>
      <c r="S21" s="302">
        <f>SUM(S8:S10)</f>
        <v>33398</v>
      </c>
      <c r="T21" s="302">
        <f>SUM(T8:T10)</f>
        <v>35389</v>
      </c>
    </row>
    <row r="22" spans="1:20" ht="24" customHeight="1" x14ac:dyDescent="0.15">
      <c r="A22" s="297" t="s">
        <v>249</v>
      </c>
      <c r="B22" s="300">
        <f t="shared" si="0"/>
        <v>3369</v>
      </c>
      <c r="C22" s="191">
        <f>SUM(C23:C27)</f>
        <v>1848</v>
      </c>
      <c r="D22" s="196">
        <f>SUM(D23:D27)</f>
        <v>1521</v>
      </c>
      <c r="E22" s="297" t="s">
        <v>43</v>
      </c>
      <c r="F22" s="300">
        <f t="shared" si="1"/>
        <v>4355</v>
      </c>
      <c r="G22" s="191">
        <f>SUM(G23:G27)</f>
        <v>2237</v>
      </c>
      <c r="H22" s="196">
        <f>SUM(H23:H27)</f>
        <v>2118</v>
      </c>
      <c r="I22" s="297" t="s">
        <v>236</v>
      </c>
      <c r="J22" s="300">
        <f t="shared" si="2"/>
        <v>5281</v>
      </c>
      <c r="K22" s="191">
        <f>SUM(K23:K27)</f>
        <v>2562</v>
      </c>
      <c r="L22" s="196">
        <f>SUM(L23:L27)</f>
        <v>2719</v>
      </c>
      <c r="M22" s="297" t="s">
        <v>261</v>
      </c>
      <c r="N22" s="300">
        <f t="shared" si="3"/>
        <v>1317</v>
      </c>
      <c r="O22" s="191">
        <f>SUM(O23:O27)</f>
        <v>353</v>
      </c>
      <c r="P22" s="191">
        <f>SUM(P23:P27)</f>
        <v>964</v>
      </c>
      <c r="Q22" s="306"/>
      <c r="R22" s="191"/>
      <c r="S22" s="191"/>
      <c r="T22" s="191"/>
    </row>
    <row r="23" spans="1:20" ht="21" customHeight="1" x14ac:dyDescent="0.15">
      <c r="A23" s="297">
        <v>15</v>
      </c>
      <c r="B23" s="300">
        <f t="shared" si="0"/>
        <v>707</v>
      </c>
      <c r="C23" s="191">
        <v>396</v>
      </c>
      <c r="D23" s="196">
        <v>311</v>
      </c>
      <c r="E23" s="297">
        <v>40</v>
      </c>
      <c r="F23" s="300">
        <f t="shared" si="1"/>
        <v>832</v>
      </c>
      <c r="G23" s="191">
        <v>439</v>
      </c>
      <c r="H23" s="196">
        <v>393</v>
      </c>
      <c r="I23" s="297">
        <v>65</v>
      </c>
      <c r="J23" s="300">
        <f t="shared" si="2"/>
        <v>996</v>
      </c>
      <c r="K23" s="191">
        <v>495</v>
      </c>
      <c r="L23" s="196">
        <v>501</v>
      </c>
      <c r="M23" s="297">
        <v>90</v>
      </c>
      <c r="N23" s="300">
        <f t="shared" si="3"/>
        <v>367</v>
      </c>
      <c r="O23" s="191">
        <v>110</v>
      </c>
      <c r="P23" s="191">
        <v>257</v>
      </c>
      <c r="Q23" s="306"/>
      <c r="R23" s="191"/>
      <c r="S23" s="191"/>
      <c r="T23" s="191"/>
    </row>
    <row r="24" spans="1:20" ht="21" customHeight="1" x14ac:dyDescent="0.15">
      <c r="A24" s="297">
        <v>16</v>
      </c>
      <c r="B24" s="300">
        <f t="shared" si="0"/>
        <v>716</v>
      </c>
      <c r="C24" s="191">
        <v>409</v>
      </c>
      <c r="D24" s="196">
        <v>307</v>
      </c>
      <c r="E24" s="297">
        <v>41</v>
      </c>
      <c r="F24" s="300">
        <f t="shared" si="1"/>
        <v>847</v>
      </c>
      <c r="G24" s="191">
        <v>455</v>
      </c>
      <c r="H24" s="196">
        <v>392</v>
      </c>
      <c r="I24" s="297">
        <v>66</v>
      </c>
      <c r="J24" s="300">
        <f t="shared" si="2"/>
        <v>972</v>
      </c>
      <c r="K24" s="191">
        <v>452</v>
      </c>
      <c r="L24" s="196">
        <v>520</v>
      </c>
      <c r="M24" s="297">
        <v>91</v>
      </c>
      <c r="N24" s="300">
        <f t="shared" si="3"/>
        <v>366</v>
      </c>
      <c r="O24" s="191">
        <v>104</v>
      </c>
      <c r="P24" s="191">
        <v>262</v>
      </c>
      <c r="Q24" s="309"/>
      <c r="R24" s="17"/>
      <c r="S24" s="17"/>
      <c r="T24" s="17"/>
    </row>
    <row r="25" spans="1:20" ht="21" customHeight="1" x14ac:dyDescent="0.15">
      <c r="A25" s="297">
        <v>17</v>
      </c>
      <c r="B25" s="300">
        <f t="shared" si="0"/>
        <v>781</v>
      </c>
      <c r="C25" s="191">
        <v>420</v>
      </c>
      <c r="D25" s="196">
        <v>361</v>
      </c>
      <c r="E25" s="297">
        <v>42</v>
      </c>
      <c r="F25" s="300">
        <f t="shared" si="1"/>
        <v>922</v>
      </c>
      <c r="G25" s="191">
        <v>464</v>
      </c>
      <c r="H25" s="196">
        <v>458</v>
      </c>
      <c r="I25" s="297">
        <v>67</v>
      </c>
      <c r="J25" s="300">
        <f t="shared" si="2"/>
        <v>1057</v>
      </c>
      <c r="K25" s="191">
        <v>528</v>
      </c>
      <c r="L25" s="196">
        <v>529</v>
      </c>
      <c r="M25" s="297">
        <v>92</v>
      </c>
      <c r="N25" s="300">
        <f t="shared" si="3"/>
        <v>239</v>
      </c>
      <c r="O25" s="191">
        <v>58</v>
      </c>
      <c r="P25" s="191">
        <v>181</v>
      </c>
      <c r="Q25" s="309"/>
      <c r="R25" s="17"/>
      <c r="S25" s="17"/>
      <c r="T25" s="17"/>
    </row>
    <row r="26" spans="1:20" ht="21" customHeight="1" x14ac:dyDescent="0.15">
      <c r="A26" s="297">
        <v>18</v>
      </c>
      <c r="B26" s="300">
        <f t="shared" si="0"/>
        <v>662</v>
      </c>
      <c r="C26" s="191">
        <v>356</v>
      </c>
      <c r="D26" s="196">
        <v>306</v>
      </c>
      <c r="E26" s="297">
        <v>43</v>
      </c>
      <c r="F26" s="300">
        <f t="shared" si="1"/>
        <v>859</v>
      </c>
      <c r="G26" s="191">
        <v>437</v>
      </c>
      <c r="H26" s="196">
        <v>422</v>
      </c>
      <c r="I26" s="297">
        <v>68</v>
      </c>
      <c r="J26" s="300">
        <f t="shared" si="2"/>
        <v>1131</v>
      </c>
      <c r="K26" s="191">
        <v>546</v>
      </c>
      <c r="L26" s="196">
        <v>585</v>
      </c>
      <c r="M26" s="297">
        <v>93</v>
      </c>
      <c r="N26" s="300">
        <f t="shared" si="3"/>
        <v>192</v>
      </c>
      <c r="O26" s="191">
        <v>56</v>
      </c>
      <c r="P26" s="191">
        <v>136</v>
      </c>
      <c r="Q26" s="309"/>
      <c r="R26" s="17"/>
      <c r="S26" s="17"/>
      <c r="T26" s="17"/>
    </row>
    <row r="27" spans="1:20" ht="21" customHeight="1" x14ac:dyDescent="0.15">
      <c r="A27" s="297">
        <v>19</v>
      </c>
      <c r="B27" s="300">
        <f t="shared" si="0"/>
        <v>503</v>
      </c>
      <c r="C27" s="191">
        <v>267</v>
      </c>
      <c r="D27" s="196">
        <v>236</v>
      </c>
      <c r="E27" s="297">
        <v>44</v>
      </c>
      <c r="F27" s="300">
        <f t="shared" si="1"/>
        <v>895</v>
      </c>
      <c r="G27" s="191">
        <v>442</v>
      </c>
      <c r="H27" s="196">
        <v>453</v>
      </c>
      <c r="I27" s="297">
        <v>69</v>
      </c>
      <c r="J27" s="300">
        <f t="shared" si="2"/>
        <v>1125</v>
      </c>
      <c r="K27" s="191">
        <v>541</v>
      </c>
      <c r="L27" s="196">
        <v>584</v>
      </c>
      <c r="M27" s="297">
        <v>94</v>
      </c>
      <c r="N27" s="300">
        <f t="shared" si="3"/>
        <v>153</v>
      </c>
      <c r="O27" s="191">
        <v>25</v>
      </c>
      <c r="P27" s="191">
        <v>128</v>
      </c>
      <c r="Q27" s="309"/>
      <c r="R27" s="17"/>
      <c r="S27" s="17"/>
      <c r="T27" s="17"/>
    </row>
    <row r="28" spans="1:20" ht="24" customHeight="1" x14ac:dyDescent="0.15">
      <c r="A28" s="297" t="s">
        <v>251</v>
      </c>
      <c r="B28" s="300">
        <f t="shared" si="0"/>
        <v>2394</v>
      </c>
      <c r="C28" s="191">
        <f>SUM(C29:C33)</f>
        <v>1302</v>
      </c>
      <c r="D28" s="196">
        <f>SUM(D29:D33)</f>
        <v>1092</v>
      </c>
      <c r="E28" s="297" t="s">
        <v>194</v>
      </c>
      <c r="F28" s="300">
        <f t="shared" si="1"/>
        <v>4946</v>
      </c>
      <c r="G28" s="191">
        <f>SUM(G29:G33)</f>
        <v>2502</v>
      </c>
      <c r="H28" s="196">
        <f>SUM(H29:H33)</f>
        <v>2444</v>
      </c>
      <c r="I28" s="297" t="s">
        <v>257</v>
      </c>
      <c r="J28" s="300">
        <f t="shared" si="2"/>
        <v>5942</v>
      </c>
      <c r="K28" s="191">
        <f>SUM(K29:K33)</f>
        <v>2823</v>
      </c>
      <c r="L28" s="196">
        <f>SUM(L29:L33)</f>
        <v>3119</v>
      </c>
      <c r="M28" s="297" t="s">
        <v>260</v>
      </c>
      <c r="N28" s="300">
        <f t="shared" si="3"/>
        <v>404</v>
      </c>
      <c r="O28" s="191">
        <f>SUM(O29:O33)</f>
        <v>75</v>
      </c>
      <c r="P28" s="191">
        <f>SUM(P29:P33)</f>
        <v>329</v>
      </c>
      <c r="Q28" s="309"/>
      <c r="R28" s="17"/>
      <c r="S28" s="17"/>
      <c r="T28" s="17"/>
    </row>
    <row r="29" spans="1:20" ht="21" customHeight="1" x14ac:dyDescent="0.15">
      <c r="A29" s="297">
        <v>20</v>
      </c>
      <c r="B29" s="300">
        <f t="shared" si="0"/>
        <v>492</v>
      </c>
      <c r="C29" s="191">
        <v>271</v>
      </c>
      <c r="D29" s="196">
        <v>221</v>
      </c>
      <c r="E29" s="297">
        <v>45</v>
      </c>
      <c r="F29" s="300">
        <f t="shared" si="1"/>
        <v>997</v>
      </c>
      <c r="G29" s="191">
        <v>498</v>
      </c>
      <c r="H29" s="196">
        <v>499</v>
      </c>
      <c r="I29" s="297">
        <v>70</v>
      </c>
      <c r="J29" s="300">
        <f t="shared" si="2"/>
        <v>1235</v>
      </c>
      <c r="K29" s="191">
        <v>592</v>
      </c>
      <c r="L29" s="196">
        <v>643</v>
      </c>
      <c r="M29" s="297">
        <v>95</v>
      </c>
      <c r="N29" s="300">
        <f t="shared" si="3"/>
        <v>138</v>
      </c>
      <c r="O29" s="191">
        <v>30</v>
      </c>
      <c r="P29" s="191">
        <v>108</v>
      </c>
      <c r="Q29" s="309"/>
      <c r="R29" s="17"/>
      <c r="S29" s="17"/>
      <c r="T29" s="17"/>
    </row>
    <row r="30" spans="1:20" ht="21" customHeight="1" x14ac:dyDescent="0.15">
      <c r="A30" s="297">
        <v>21</v>
      </c>
      <c r="B30" s="300">
        <f t="shared" si="0"/>
        <v>457</v>
      </c>
      <c r="C30" s="191">
        <v>254</v>
      </c>
      <c r="D30" s="196">
        <v>203</v>
      </c>
      <c r="E30" s="297">
        <v>46</v>
      </c>
      <c r="F30" s="300">
        <f t="shared" si="1"/>
        <v>1032</v>
      </c>
      <c r="G30" s="191">
        <v>558</v>
      </c>
      <c r="H30" s="196">
        <v>474</v>
      </c>
      <c r="I30" s="297">
        <v>71</v>
      </c>
      <c r="J30" s="300">
        <f t="shared" si="2"/>
        <v>1306</v>
      </c>
      <c r="K30" s="191">
        <v>613</v>
      </c>
      <c r="L30" s="196">
        <v>693</v>
      </c>
      <c r="M30" s="297">
        <v>96</v>
      </c>
      <c r="N30" s="300">
        <f t="shared" si="3"/>
        <v>112</v>
      </c>
      <c r="O30" s="191">
        <v>23</v>
      </c>
      <c r="P30" s="191">
        <v>89</v>
      </c>
      <c r="Q30" s="309"/>
      <c r="R30" s="17"/>
      <c r="S30" s="17"/>
      <c r="T30" s="17"/>
    </row>
    <row r="31" spans="1:20" ht="21" customHeight="1" x14ac:dyDescent="0.15">
      <c r="A31" s="297">
        <v>22</v>
      </c>
      <c r="B31" s="300">
        <f t="shared" si="0"/>
        <v>465</v>
      </c>
      <c r="C31" s="191">
        <v>233</v>
      </c>
      <c r="D31" s="196">
        <v>232</v>
      </c>
      <c r="E31" s="297">
        <v>47</v>
      </c>
      <c r="F31" s="300">
        <f t="shared" si="1"/>
        <v>970</v>
      </c>
      <c r="G31" s="191">
        <v>474</v>
      </c>
      <c r="H31" s="196">
        <v>496</v>
      </c>
      <c r="I31" s="297">
        <v>72</v>
      </c>
      <c r="J31" s="300">
        <f t="shared" si="2"/>
        <v>1442</v>
      </c>
      <c r="K31" s="191">
        <v>708</v>
      </c>
      <c r="L31" s="196">
        <v>734</v>
      </c>
      <c r="M31" s="297">
        <v>97</v>
      </c>
      <c r="N31" s="300">
        <f t="shared" si="3"/>
        <v>75</v>
      </c>
      <c r="O31" s="191">
        <v>14</v>
      </c>
      <c r="P31" s="191">
        <v>61</v>
      </c>
      <c r="Q31" s="309"/>
      <c r="R31" s="17"/>
      <c r="S31" s="17"/>
      <c r="T31" s="17"/>
    </row>
    <row r="32" spans="1:20" ht="21" customHeight="1" x14ac:dyDescent="0.15">
      <c r="A32" s="297">
        <v>23</v>
      </c>
      <c r="B32" s="300">
        <f t="shared" si="0"/>
        <v>496</v>
      </c>
      <c r="C32" s="191">
        <v>262</v>
      </c>
      <c r="D32" s="196">
        <v>234</v>
      </c>
      <c r="E32" s="297">
        <v>48</v>
      </c>
      <c r="F32" s="300">
        <f t="shared" si="1"/>
        <v>998</v>
      </c>
      <c r="G32" s="191">
        <v>484</v>
      </c>
      <c r="H32" s="196">
        <v>514</v>
      </c>
      <c r="I32" s="297">
        <v>73</v>
      </c>
      <c r="J32" s="300">
        <f t="shared" si="2"/>
        <v>1264</v>
      </c>
      <c r="K32" s="191">
        <v>598</v>
      </c>
      <c r="L32" s="196">
        <v>666</v>
      </c>
      <c r="M32" s="297">
        <v>98</v>
      </c>
      <c r="N32" s="300">
        <f t="shared" si="3"/>
        <v>45</v>
      </c>
      <c r="O32" s="191">
        <v>6</v>
      </c>
      <c r="P32" s="191">
        <v>39</v>
      </c>
      <c r="Q32" s="309"/>
      <c r="R32" s="17"/>
      <c r="S32" s="17"/>
      <c r="T32" s="17"/>
    </row>
    <row r="33" spans="1:20" ht="21" customHeight="1" x14ac:dyDescent="0.15">
      <c r="A33" s="298">
        <v>24</v>
      </c>
      <c r="B33" s="194">
        <f t="shared" si="0"/>
        <v>484</v>
      </c>
      <c r="C33" s="194">
        <v>282</v>
      </c>
      <c r="D33" s="197">
        <v>202</v>
      </c>
      <c r="E33" s="298">
        <v>49</v>
      </c>
      <c r="F33" s="194">
        <f t="shared" si="1"/>
        <v>949</v>
      </c>
      <c r="G33" s="194">
        <v>488</v>
      </c>
      <c r="H33" s="197">
        <v>461</v>
      </c>
      <c r="I33" s="298">
        <v>74</v>
      </c>
      <c r="J33" s="194">
        <f t="shared" si="2"/>
        <v>695</v>
      </c>
      <c r="K33" s="194">
        <v>312</v>
      </c>
      <c r="L33" s="197">
        <v>383</v>
      </c>
      <c r="M33" s="298">
        <v>99</v>
      </c>
      <c r="N33" s="194">
        <f t="shared" si="3"/>
        <v>34</v>
      </c>
      <c r="O33" s="194">
        <v>2</v>
      </c>
      <c r="P33" s="194">
        <v>32</v>
      </c>
      <c r="Q33" s="310"/>
      <c r="R33" s="267"/>
      <c r="S33" s="267"/>
      <c r="T33" s="267"/>
    </row>
    <row r="34" spans="1:20" s="14" customFormat="1" ht="24" customHeight="1" x14ac:dyDescent="0.15">
      <c r="A34" s="7" t="s">
        <v>93</v>
      </c>
    </row>
    <row r="35" spans="1:20" s="14" customFormat="1" ht="18" customHeight="1" x14ac:dyDescent="0.15">
      <c r="A35" s="9" t="s">
        <v>74</v>
      </c>
    </row>
    <row r="36" spans="1:20" x14ac:dyDescent="0.15">
      <c r="A36" s="18"/>
    </row>
    <row r="37" spans="1:20" x14ac:dyDescent="0.15">
      <c r="A37" s="18"/>
    </row>
  </sheetData>
  <customSheetViews>
    <customSheetView guid="{49BF0136-552B-4F71-8242-59A590B937D4}" showPageBreaks="1" printArea="1" view="pageBreakPreview" topLeftCell="A22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3">
    <mergeCell ref="A1:T1"/>
    <mergeCell ref="A2:C2"/>
    <mergeCell ref="S2:T2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3">
    <tabColor rgb="FFFF9999"/>
  </sheetPr>
  <dimension ref="A1:Y18"/>
  <sheetViews>
    <sheetView view="pageBreakPreview" zoomScale="98" zoomScaleNormal="75" zoomScaleSheetLayoutView="98" workbookViewId="0">
      <selection activeCell="R13" sqref="R13"/>
    </sheetView>
  </sheetViews>
  <sheetFormatPr defaultColWidth="8.875" defaultRowHeight="13.5" x14ac:dyDescent="0.15"/>
  <cols>
    <col min="1" max="1" width="5.5" style="13" customWidth="1"/>
    <col min="2" max="2" width="5.25" style="13" bestFit="1" customWidth="1"/>
    <col min="3" max="3" width="10.125" style="13" customWidth="1"/>
    <col min="4" max="12" width="7.625" style="13" customWidth="1"/>
    <col min="13" max="16" width="7.5" style="13" bestFit="1" customWidth="1"/>
    <col min="17" max="17" width="7.625" style="13" bestFit="1" customWidth="1"/>
    <col min="18" max="18" width="7.75" style="13" bestFit="1" customWidth="1"/>
    <col min="19" max="22" width="7.5" style="13" bestFit="1" customWidth="1"/>
    <col min="23" max="23" width="5.625" style="14" customWidth="1"/>
    <col min="24" max="24" width="5.25" style="13" bestFit="1" customWidth="1"/>
    <col min="25" max="25" width="5.625" style="13" customWidth="1"/>
    <col min="26" max="16384" width="8.875" style="13"/>
  </cols>
  <sheetData>
    <row r="1" spans="1:25" s="1" customFormat="1" ht="45" customHeight="1" x14ac:dyDescent="0.15">
      <c r="A1" s="356" t="s">
        <v>453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</row>
    <row r="2" spans="1:25" s="14" customFormat="1" ht="30" customHeight="1" x14ac:dyDescent="0.15">
      <c r="C2" s="7"/>
      <c r="D2" s="7"/>
      <c r="E2" s="7"/>
      <c r="F2" s="7"/>
      <c r="G2" s="7"/>
      <c r="H2" s="7"/>
      <c r="I2" s="7"/>
      <c r="J2" s="7"/>
      <c r="K2" s="431"/>
      <c r="L2" s="431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Y2" s="186" t="s">
        <v>401</v>
      </c>
    </row>
    <row r="3" spans="1:25" ht="24" customHeight="1" x14ac:dyDescent="0.15">
      <c r="A3" s="362" t="s">
        <v>232</v>
      </c>
      <c r="B3" s="427"/>
      <c r="C3" s="524" t="s">
        <v>346</v>
      </c>
      <c r="D3" s="5" t="s">
        <v>313</v>
      </c>
      <c r="E3" s="5">
        <v>5</v>
      </c>
      <c r="F3" s="5">
        <v>10</v>
      </c>
      <c r="G3" s="5">
        <v>15</v>
      </c>
      <c r="H3" s="5">
        <v>20</v>
      </c>
      <c r="I3" s="5">
        <v>25</v>
      </c>
      <c r="J3" s="5">
        <v>30</v>
      </c>
      <c r="K3" s="5">
        <v>35</v>
      </c>
      <c r="L3" s="5">
        <v>40</v>
      </c>
      <c r="M3" s="135">
        <v>45</v>
      </c>
      <c r="N3" s="5">
        <v>50</v>
      </c>
      <c r="O3" s="5">
        <v>55</v>
      </c>
      <c r="P3" s="5">
        <v>60</v>
      </c>
      <c r="Q3" s="5">
        <v>65</v>
      </c>
      <c r="R3" s="5">
        <v>70</v>
      </c>
      <c r="S3" s="5">
        <v>75</v>
      </c>
      <c r="T3" s="5">
        <v>80</v>
      </c>
      <c r="U3" s="5">
        <v>85</v>
      </c>
      <c r="V3" s="5" t="s">
        <v>419</v>
      </c>
      <c r="W3" s="527" t="s">
        <v>168</v>
      </c>
      <c r="X3" s="361" t="s">
        <v>232</v>
      </c>
      <c r="Y3" s="362"/>
    </row>
    <row r="4" spans="1:25" ht="18.75" customHeight="1" x14ac:dyDescent="0.15">
      <c r="A4" s="520"/>
      <c r="B4" s="444"/>
      <c r="C4" s="525"/>
      <c r="D4" s="330" t="s">
        <v>359</v>
      </c>
      <c r="E4" s="330" t="s">
        <v>359</v>
      </c>
      <c r="F4" s="330" t="s">
        <v>359</v>
      </c>
      <c r="G4" s="330" t="s">
        <v>359</v>
      </c>
      <c r="H4" s="330" t="s">
        <v>359</v>
      </c>
      <c r="I4" s="330" t="s">
        <v>359</v>
      </c>
      <c r="J4" s="330" t="s">
        <v>359</v>
      </c>
      <c r="K4" s="330" t="s">
        <v>359</v>
      </c>
      <c r="L4" s="330" t="s">
        <v>359</v>
      </c>
      <c r="M4" s="335" t="s">
        <v>359</v>
      </c>
      <c r="N4" s="330" t="s">
        <v>359</v>
      </c>
      <c r="O4" s="330" t="s">
        <v>359</v>
      </c>
      <c r="P4" s="330" t="s">
        <v>359</v>
      </c>
      <c r="Q4" s="330" t="s">
        <v>359</v>
      </c>
      <c r="R4" s="330" t="s">
        <v>359</v>
      </c>
      <c r="S4" s="330" t="s">
        <v>359</v>
      </c>
      <c r="T4" s="330" t="s">
        <v>359</v>
      </c>
      <c r="U4" s="330" t="s">
        <v>359</v>
      </c>
      <c r="V4" s="330" t="s">
        <v>359</v>
      </c>
      <c r="W4" s="525"/>
      <c r="X4" s="483"/>
      <c r="Y4" s="520"/>
    </row>
    <row r="5" spans="1:25" ht="24" customHeight="1" x14ac:dyDescent="0.15">
      <c r="A5" s="364"/>
      <c r="B5" s="455"/>
      <c r="C5" s="526"/>
      <c r="D5" s="6" t="s">
        <v>315</v>
      </c>
      <c r="E5" s="6">
        <v>9</v>
      </c>
      <c r="F5" s="6">
        <v>14</v>
      </c>
      <c r="G5" s="6">
        <v>19</v>
      </c>
      <c r="H5" s="6">
        <v>24</v>
      </c>
      <c r="I5" s="6">
        <v>29</v>
      </c>
      <c r="J5" s="6">
        <v>34</v>
      </c>
      <c r="K5" s="6">
        <v>39</v>
      </c>
      <c r="L5" s="6">
        <v>44</v>
      </c>
      <c r="M5" s="200">
        <v>49</v>
      </c>
      <c r="N5" s="6">
        <v>54</v>
      </c>
      <c r="O5" s="6">
        <v>59</v>
      </c>
      <c r="P5" s="6">
        <v>64</v>
      </c>
      <c r="Q5" s="6">
        <v>69</v>
      </c>
      <c r="R5" s="6">
        <v>74</v>
      </c>
      <c r="S5" s="6">
        <v>79</v>
      </c>
      <c r="T5" s="6">
        <v>84</v>
      </c>
      <c r="U5" s="6">
        <v>89</v>
      </c>
      <c r="V5" s="6" t="s">
        <v>267</v>
      </c>
      <c r="W5" s="526"/>
      <c r="X5" s="363"/>
      <c r="Y5" s="364"/>
    </row>
    <row r="6" spans="1:25" ht="66" customHeight="1" x14ac:dyDescent="0.15">
      <c r="A6" s="528" t="s">
        <v>449</v>
      </c>
      <c r="B6" s="319" t="s">
        <v>186</v>
      </c>
      <c r="C6" s="323">
        <v>73019</v>
      </c>
      <c r="D6" s="269">
        <v>2764</v>
      </c>
      <c r="E6" s="269">
        <v>3181</v>
      </c>
      <c r="F6" s="269">
        <v>3420</v>
      </c>
      <c r="G6" s="269">
        <v>3752</v>
      </c>
      <c r="H6" s="269">
        <v>2693</v>
      </c>
      <c r="I6" s="269">
        <v>3118</v>
      </c>
      <c r="J6" s="269">
        <v>3733</v>
      </c>
      <c r="K6" s="269">
        <v>4372</v>
      </c>
      <c r="L6" s="269">
        <v>4997</v>
      </c>
      <c r="M6" s="269">
        <v>4191</v>
      </c>
      <c r="N6" s="269">
        <v>4225</v>
      </c>
      <c r="O6" s="269">
        <v>4556</v>
      </c>
      <c r="P6" s="269">
        <v>5453</v>
      </c>
      <c r="Q6" s="269">
        <v>6281</v>
      </c>
      <c r="R6" s="269">
        <v>4599</v>
      </c>
      <c r="S6" s="269">
        <v>4132</v>
      </c>
      <c r="T6" s="269">
        <v>3521</v>
      </c>
      <c r="U6" s="269">
        <v>2371</v>
      </c>
      <c r="V6" s="269">
        <v>1346</v>
      </c>
      <c r="W6" s="339">
        <v>314</v>
      </c>
      <c r="X6" s="319" t="s">
        <v>109</v>
      </c>
      <c r="Y6" s="531" t="s">
        <v>449</v>
      </c>
    </row>
    <row r="7" spans="1:25" ht="60" customHeight="1" x14ac:dyDescent="0.15">
      <c r="A7" s="529"/>
      <c r="B7" s="320" t="s">
        <v>268</v>
      </c>
      <c r="C7" s="324">
        <v>35344</v>
      </c>
      <c r="D7" s="17">
        <v>1407</v>
      </c>
      <c r="E7" s="17">
        <v>1619</v>
      </c>
      <c r="F7" s="17">
        <v>1741</v>
      </c>
      <c r="G7" s="17">
        <v>1986</v>
      </c>
      <c r="H7" s="17">
        <v>1466</v>
      </c>
      <c r="I7" s="17">
        <v>1666</v>
      </c>
      <c r="J7" s="17">
        <v>1909</v>
      </c>
      <c r="K7" s="17">
        <v>2212</v>
      </c>
      <c r="L7" s="17">
        <v>2518</v>
      </c>
      <c r="M7" s="17">
        <v>2073</v>
      </c>
      <c r="N7" s="17">
        <v>2082</v>
      </c>
      <c r="O7" s="17">
        <v>2192</v>
      </c>
      <c r="P7" s="17">
        <v>2692</v>
      </c>
      <c r="Q7" s="17">
        <v>3057</v>
      </c>
      <c r="R7" s="17">
        <v>2157</v>
      </c>
      <c r="S7" s="17">
        <v>1840</v>
      </c>
      <c r="T7" s="17">
        <v>1432</v>
      </c>
      <c r="U7" s="17">
        <v>801</v>
      </c>
      <c r="V7" s="17">
        <v>306</v>
      </c>
      <c r="W7" s="136">
        <v>188</v>
      </c>
      <c r="X7" s="320" t="s">
        <v>125</v>
      </c>
      <c r="Y7" s="532"/>
    </row>
    <row r="8" spans="1:25" ht="60" customHeight="1" x14ac:dyDescent="0.15">
      <c r="A8" s="530"/>
      <c r="B8" s="321" t="s">
        <v>269</v>
      </c>
      <c r="C8" s="325">
        <v>37675</v>
      </c>
      <c r="D8" s="331">
        <v>1357</v>
      </c>
      <c r="E8" s="331">
        <v>1562</v>
      </c>
      <c r="F8" s="331">
        <v>1679</v>
      </c>
      <c r="G8" s="331">
        <v>1766</v>
      </c>
      <c r="H8" s="331">
        <v>1227</v>
      </c>
      <c r="I8" s="331">
        <v>1452</v>
      </c>
      <c r="J8" s="331">
        <v>1824</v>
      </c>
      <c r="K8" s="331">
        <v>2160</v>
      </c>
      <c r="L8" s="331">
        <v>2479</v>
      </c>
      <c r="M8" s="331">
        <v>2118</v>
      </c>
      <c r="N8" s="331">
        <v>2143</v>
      </c>
      <c r="O8" s="331">
        <v>2364</v>
      </c>
      <c r="P8" s="331">
        <v>2761</v>
      </c>
      <c r="Q8" s="331">
        <v>3224</v>
      </c>
      <c r="R8" s="331">
        <v>2442</v>
      </c>
      <c r="S8" s="331">
        <v>2292</v>
      </c>
      <c r="T8" s="331">
        <v>2089</v>
      </c>
      <c r="U8" s="331">
        <v>1570</v>
      </c>
      <c r="V8" s="331">
        <v>1040</v>
      </c>
      <c r="W8" s="340">
        <v>126</v>
      </c>
      <c r="X8" s="321" t="s">
        <v>66</v>
      </c>
      <c r="Y8" s="533"/>
    </row>
    <row r="9" spans="1:25" ht="66" customHeight="1" x14ac:dyDescent="0.15">
      <c r="A9" s="528" t="s">
        <v>414</v>
      </c>
      <c r="B9" s="319" t="s">
        <v>186</v>
      </c>
      <c r="C9" s="323">
        <f>SUM(D9:W9)</f>
        <v>69470</v>
      </c>
      <c r="D9" s="269">
        <f t="shared" ref="D9:W9" si="0">D10+D11</f>
        <v>2267</v>
      </c>
      <c r="E9" s="269">
        <f t="shared" si="0"/>
        <v>2831</v>
      </c>
      <c r="F9" s="269">
        <f t="shared" si="0"/>
        <v>3193</v>
      </c>
      <c r="G9" s="269">
        <f t="shared" si="0"/>
        <v>3369</v>
      </c>
      <c r="H9" s="269">
        <f t="shared" si="0"/>
        <v>2394</v>
      </c>
      <c r="I9" s="269">
        <f t="shared" si="0"/>
        <v>2731</v>
      </c>
      <c r="J9" s="269">
        <f t="shared" si="0"/>
        <v>3048</v>
      </c>
      <c r="K9" s="269">
        <f t="shared" si="0"/>
        <v>3778</v>
      </c>
      <c r="L9" s="269">
        <f t="shared" si="0"/>
        <v>4355</v>
      </c>
      <c r="M9" s="269">
        <f t="shared" si="0"/>
        <v>4946</v>
      </c>
      <c r="N9" s="269">
        <f t="shared" si="0"/>
        <v>4104</v>
      </c>
      <c r="O9" s="269">
        <f t="shared" si="0"/>
        <v>4164</v>
      </c>
      <c r="P9" s="269">
        <f t="shared" si="0"/>
        <v>4476</v>
      </c>
      <c r="Q9" s="269">
        <f t="shared" si="0"/>
        <v>5281</v>
      </c>
      <c r="R9" s="269">
        <f t="shared" si="0"/>
        <v>5942</v>
      </c>
      <c r="S9" s="269">
        <f t="shared" si="0"/>
        <v>4168</v>
      </c>
      <c r="T9" s="269">
        <f t="shared" si="0"/>
        <v>3446</v>
      </c>
      <c r="U9" s="269">
        <f t="shared" si="0"/>
        <v>2517</v>
      </c>
      <c r="V9" s="269">
        <f t="shared" si="0"/>
        <v>1777</v>
      </c>
      <c r="W9" s="339">
        <f t="shared" si="0"/>
        <v>683</v>
      </c>
      <c r="X9" s="319" t="s">
        <v>109</v>
      </c>
      <c r="Y9" s="531" t="s">
        <v>414</v>
      </c>
    </row>
    <row r="10" spans="1:25" ht="60" customHeight="1" x14ac:dyDescent="0.15">
      <c r="A10" s="529"/>
      <c r="B10" s="320" t="s">
        <v>268</v>
      </c>
      <c r="C10" s="324">
        <f>SUM(D10:W10)</f>
        <v>33694</v>
      </c>
      <c r="D10" s="17">
        <v>1185</v>
      </c>
      <c r="E10" s="17">
        <v>1437</v>
      </c>
      <c r="F10" s="17">
        <v>1614</v>
      </c>
      <c r="G10" s="17">
        <v>1848</v>
      </c>
      <c r="H10" s="17">
        <v>1302</v>
      </c>
      <c r="I10" s="17">
        <v>1560</v>
      </c>
      <c r="J10" s="17">
        <v>1604</v>
      </c>
      <c r="K10" s="17">
        <v>1884</v>
      </c>
      <c r="L10" s="17">
        <v>2237</v>
      </c>
      <c r="M10" s="17">
        <v>2502</v>
      </c>
      <c r="N10" s="17">
        <v>2021</v>
      </c>
      <c r="O10" s="17">
        <v>2043</v>
      </c>
      <c r="P10" s="17">
        <v>2124</v>
      </c>
      <c r="Q10" s="17">
        <v>2562</v>
      </c>
      <c r="R10" s="17">
        <v>2823</v>
      </c>
      <c r="S10" s="17">
        <v>1876</v>
      </c>
      <c r="T10" s="17">
        <v>1442</v>
      </c>
      <c r="U10" s="17">
        <v>897</v>
      </c>
      <c r="V10" s="17">
        <v>437</v>
      </c>
      <c r="W10" s="136">
        <v>296</v>
      </c>
      <c r="X10" s="320" t="s">
        <v>125</v>
      </c>
      <c r="Y10" s="532"/>
    </row>
    <row r="11" spans="1:25" ht="60" customHeight="1" x14ac:dyDescent="0.15">
      <c r="A11" s="530"/>
      <c r="B11" s="321" t="s">
        <v>269</v>
      </c>
      <c r="C11" s="326">
        <f>SUM(D11:W11)</f>
        <v>35776</v>
      </c>
      <c r="D11" s="331">
        <v>1082</v>
      </c>
      <c r="E11" s="331">
        <v>1394</v>
      </c>
      <c r="F11" s="331">
        <v>1579</v>
      </c>
      <c r="G11" s="331">
        <v>1521</v>
      </c>
      <c r="H11" s="331">
        <v>1092</v>
      </c>
      <c r="I11" s="331">
        <v>1171</v>
      </c>
      <c r="J11" s="331">
        <v>1444</v>
      </c>
      <c r="K11" s="331">
        <v>1894</v>
      </c>
      <c r="L11" s="331">
        <v>2118</v>
      </c>
      <c r="M11" s="331">
        <v>2444</v>
      </c>
      <c r="N11" s="331">
        <v>2083</v>
      </c>
      <c r="O11" s="331">
        <v>2121</v>
      </c>
      <c r="P11" s="331">
        <v>2352</v>
      </c>
      <c r="Q11" s="331">
        <v>2719</v>
      </c>
      <c r="R11" s="331">
        <v>3119</v>
      </c>
      <c r="S11" s="331">
        <v>2292</v>
      </c>
      <c r="T11" s="331">
        <v>2004</v>
      </c>
      <c r="U11" s="331">
        <v>1620</v>
      </c>
      <c r="V11" s="331">
        <v>1340</v>
      </c>
      <c r="W11" s="340">
        <v>387</v>
      </c>
      <c r="X11" s="321" t="s">
        <v>66</v>
      </c>
      <c r="Y11" s="533"/>
    </row>
    <row r="12" spans="1:25" ht="66" customHeight="1" x14ac:dyDescent="0.15">
      <c r="A12" s="534" t="s">
        <v>450</v>
      </c>
      <c r="B12" s="319" t="s">
        <v>186</v>
      </c>
      <c r="C12" s="327">
        <f t="shared" ref="C12:W12" si="1">SUM(C13:C14)</f>
        <v>-3549</v>
      </c>
      <c r="D12" s="332">
        <f t="shared" si="1"/>
        <v>-497</v>
      </c>
      <c r="E12" s="332">
        <f t="shared" si="1"/>
        <v>-350</v>
      </c>
      <c r="F12" s="332">
        <f t="shared" si="1"/>
        <v>-227</v>
      </c>
      <c r="G12" s="332">
        <f t="shared" si="1"/>
        <v>-383</v>
      </c>
      <c r="H12" s="332">
        <f t="shared" si="1"/>
        <v>-299</v>
      </c>
      <c r="I12" s="332">
        <f t="shared" si="1"/>
        <v>-387</v>
      </c>
      <c r="J12" s="332">
        <f t="shared" si="1"/>
        <v>-685</v>
      </c>
      <c r="K12" s="332">
        <f t="shared" si="1"/>
        <v>-594</v>
      </c>
      <c r="L12" s="332">
        <f t="shared" si="1"/>
        <v>-642</v>
      </c>
      <c r="M12" s="336">
        <f t="shared" si="1"/>
        <v>755</v>
      </c>
      <c r="N12" s="332">
        <f t="shared" si="1"/>
        <v>-121</v>
      </c>
      <c r="O12" s="332">
        <f t="shared" si="1"/>
        <v>-392</v>
      </c>
      <c r="P12" s="332">
        <f t="shared" si="1"/>
        <v>-977</v>
      </c>
      <c r="Q12" s="338">
        <f t="shared" si="1"/>
        <v>-1000</v>
      </c>
      <c r="R12" s="336">
        <f t="shared" si="1"/>
        <v>1343</v>
      </c>
      <c r="S12" s="336">
        <f t="shared" si="1"/>
        <v>36</v>
      </c>
      <c r="T12" s="332">
        <f t="shared" si="1"/>
        <v>-75</v>
      </c>
      <c r="U12" s="336">
        <f t="shared" si="1"/>
        <v>146</v>
      </c>
      <c r="V12" s="336">
        <f t="shared" si="1"/>
        <v>431</v>
      </c>
      <c r="W12" s="341">
        <f t="shared" si="1"/>
        <v>369</v>
      </c>
      <c r="X12" s="319" t="s">
        <v>109</v>
      </c>
      <c r="Y12" s="536" t="s">
        <v>450</v>
      </c>
    </row>
    <row r="13" spans="1:25" ht="60" customHeight="1" x14ac:dyDescent="0.15">
      <c r="A13" s="529"/>
      <c r="B13" s="320" t="s">
        <v>268</v>
      </c>
      <c r="C13" s="328">
        <f>SUM(D13:W13)</f>
        <v>-1650</v>
      </c>
      <c r="D13" s="333">
        <f t="shared" ref="D13:W14" si="2">D10-D7</f>
        <v>-222</v>
      </c>
      <c r="E13" s="333">
        <f t="shared" si="2"/>
        <v>-182</v>
      </c>
      <c r="F13" s="333">
        <f t="shared" si="2"/>
        <v>-127</v>
      </c>
      <c r="G13" s="333">
        <f t="shared" si="2"/>
        <v>-138</v>
      </c>
      <c r="H13" s="333">
        <f t="shared" si="2"/>
        <v>-164</v>
      </c>
      <c r="I13" s="333">
        <f t="shared" si="2"/>
        <v>-106</v>
      </c>
      <c r="J13" s="333">
        <f t="shared" si="2"/>
        <v>-305</v>
      </c>
      <c r="K13" s="333">
        <f t="shared" si="2"/>
        <v>-328</v>
      </c>
      <c r="L13" s="333">
        <f t="shared" si="2"/>
        <v>-281</v>
      </c>
      <c r="M13" s="100">
        <f t="shared" si="2"/>
        <v>429</v>
      </c>
      <c r="N13" s="333">
        <f t="shared" si="2"/>
        <v>-61</v>
      </c>
      <c r="O13" s="333">
        <f t="shared" si="2"/>
        <v>-149</v>
      </c>
      <c r="P13" s="333">
        <f t="shared" si="2"/>
        <v>-568</v>
      </c>
      <c r="Q13" s="333">
        <f t="shared" si="2"/>
        <v>-495</v>
      </c>
      <c r="R13" s="100">
        <f t="shared" si="2"/>
        <v>666</v>
      </c>
      <c r="S13" s="100">
        <f t="shared" si="2"/>
        <v>36</v>
      </c>
      <c r="T13" s="100">
        <f t="shared" si="2"/>
        <v>10</v>
      </c>
      <c r="U13" s="100">
        <f t="shared" si="2"/>
        <v>96</v>
      </c>
      <c r="V13" s="100">
        <f t="shared" si="2"/>
        <v>131</v>
      </c>
      <c r="W13" s="342">
        <f t="shared" si="2"/>
        <v>108</v>
      </c>
      <c r="X13" s="320" t="s">
        <v>125</v>
      </c>
      <c r="Y13" s="532"/>
    </row>
    <row r="14" spans="1:25" ht="60" customHeight="1" x14ac:dyDescent="0.15">
      <c r="A14" s="535"/>
      <c r="B14" s="322" t="s">
        <v>269</v>
      </c>
      <c r="C14" s="329">
        <f>SUM(D14:W14)</f>
        <v>-1899</v>
      </c>
      <c r="D14" s="334">
        <f t="shared" si="2"/>
        <v>-275</v>
      </c>
      <c r="E14" s="334">
        <f t="shared" si="2"/>
        <v>-168</v>
      </c>
      <c r="F14" s="334">
        <f t="shared" si="2"/>
        <v>-100</v>
      </c>
      <c r="G14" s="334">
        <f t="shared" si="2"/>
        <v>-245</v>
      </c>
      <c r="H14" s="334">
        <f t="shared" si="2"/>
        <v>-135</v>
      </c>
      <c r="I14" s="334">
        <f t="shared" si="2"/>
        <v>-281</v>
      </c>
      <c r="J14" s="334">
        <f t="shared" si="2"/>
        <v>-380</v>
      </c>
      <c r="K14" s="334">
        <f t="shared" si="2"/>
        <v>-266</v>
      </c>
      <c r="L14" s="334">
        <f t="shared" si="2"/>
        <v>-361</v>
      </c>
      <c r="M14" s="337">
        <f t="shared" si="2"/>
        <v>326</v>
      </c>
      <c r="N14" s="334">
        <f t="shared" si="2"/>
        <v>-60</v>
      </c>
      <c r="O14" s="334">
        <f t="shared" si="2"/>
        <v>-243</v>
      </c>
      <c r="P14" s="334">
        <f t="shared" si="2"/>
        <v>-409</v>
      </c>
      <c r="Q14" s="334">
        <f t="shared" si="2"/>
        <v>-505</v>
      </c>
      <c r="R14" s="337">
        <f t="shared" si="2"/>
        <v>677</v>
      </c>
      <c r="S14" s="337">
        <f t="shared" si="2"/>
        <v>0</v>
      </c>
      <c r="T14" s="334">
        <f t="shared" si="2"/>
        <v>-85</v>
      </c>
      <c r="U14" s="337">
        <f t="shared" si="2"/>
        <v>50</v>
      </c>
      <c r="V14" s="337">
        <f t="shared" si="2"/>
        <v>300</v>
      </c>
      <c r="W14" s="343">
        <f t="shared" si="2"/>
        <v>261</v>
      </c>
      <c r="X14" s="344" t="s">
        <v>66</v>
      </c>
      <c r="Y14" s="537"/>
    </row>
    <row r="15" spans="1:25" s="14" customFormat="1" ht="24" customHeight="1" x14ac:dyDescent="0.15">
      <c r="A15" s="161" t="s">
        <v>447</v>
      </c>
    </row>
    <row r="16" spans="1:25" s="14" customFormat="1" ht="15" customHeight="1" x14ac:dyDescent="0.15">
      <c r="A16" s="9"/>
    </row>
    <row r="17" spans="1:1" x14ac:dyDescent="0.15">
      <c r="A17" s="18"/>
    </row>
    <row r="18" spans="1:1" x14ac:dyDescent="0.15">
      <c r="A18" s="18"/>
    </row>
  </sheetData>
  <customSheetViews>
    <customSheetView guid="{49BF0136-552B-4F71-8242-59A590B937D4}" scale="98" showPageBreaks="1" printArea="1" view="pageBreakPreview" topLeftCell="A13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12">
    <mergeCell ref="A6:A8"/>
    <mergeCell ref="Y6:Y8"/>
    <mergeCell ref="A9:A11"/>
    <mergeCell ref="Y9:Y11"/>
    <mergeCell ref="A12:A14"/>
    <mergeCell ref="Y12:Y14"/>
    <mergeCell ref="A1:Y1"/>
    <mergeCell ref="K2:L2"/>
    <mergeCell ref="A3:B5"/>
    <mergeCell ref="C3:C5"/>
    <mergeCell ref="W3:W5"/>
    <mergeCell ref="X3:Y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>
    <tabColor rgb="FFFF9999"/>
  </sheetPr>
  <dimension ref="A1:Q37"/>
  <sheetViews>
    <sheetView view="pageBreakPreview" zoomScaleSheetLayoutView="100" workbookViewId="0">
      <selection activeCell="I13" sqref="I13"/>
    </sheetView>
  </sheetViews>
  <sheetFormatPr defaultRowHeight="13.5" x14ac:dyDescent="0.15"/>
  <cols>
    <col min="1" max="1" width="15.875" style="13" customWidth="1"/>
    <col min="2" max="2" width="24" style="13" customWidth="1"/>
    <col min="3" max="13" width="12.75" style="13" customWidth="1"/>
    <col min="14" max="14" width="9.5" style="13" bestFit="1" customWidth="1"/>
    <col min="15" max="15" width="9.125" style="13" bestFit="1" customWidth="1"/>
    <col min="16" max="16" width="9" style="13" customWidth="1"/>
    <col min="17" max="16384" width="9" style="13"/>
  </cols>
  <sheetData>
    <row r="1" spans="1:17" s="1" customFormat="1" ht="45" customHeight="1" x14ac:dyDescent="0.15">
      <c r="A1" s="356" t="s">
        <v>454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7" s="1" customFormat="1" ht="30" customHeight="1" x14ac:dyDescent="0.15">
      <c r="A2" s="538" t="s">
        <v>417</v>
      </c>
      <c r="B2" s="538"/>
      <c r="D2" s="23"/>
      <c r="E2" s="23"/>
      <c r="F2" s="23"/>
      <c r="G2" s="23"/>
      <c r="H2" s="23"/>
      <c r="I2" s="23"/>
      <c r="J2" s="23"/>
      <c r="K2" s="23"/>
      <c r="L2" s="539" t="s">
        <v>172</v>
      </c>
      <c r="M2" s="539"/>
      <c r="P2" s="121"/>
    </row>
    <row r="3" spans="1:17" s="1" customFormat="1" ht="21" customHeight="1" x14ac:dyDescent="0.15">
      <c r="A3" s="557" t="s">
        <v>289</v>
      </c>
      <c r="B3" s="558"/>
      <c r="C3" s="563" t="s">
        <v>379</v>
      </c>
      <c r="D3" s="540" t="s">
        <v>326</v>
      </c>
      <c r="E3" s="541"/>
      <c r="F3" s="541"/>
      <c r="G3" s="541"/>
      <c r="H3" s="541"/>
      <c r="I3" s="541"/>
      <c r="J3" s="541"/>
      <c r="K3" s="541"/>
      <c r="L3" s="541"/>
      <c r="M3" s="541"/>
      <c r="P3" s="121"/>
    </row>
    <row r="4" spans="1:17" ht="21" customHeight="1" x14ac:dyDescent="0.15">
      <c r="A4" s="559"/>
      <c r="B4" s="560"/>
      <c r="C4" s="564"/>
      <c r="D4" s="564" t="s">
        <v>123</v>
      </c>
      <c r="E4" s="542" t="s">
        <v>360</v>
      </c>
      <c r="F4" s="543"/>
      <c r="G4" s="543"/>
      <c r="H4" s="543"/>
      <c r="I4" s="544"/>
      <c r="J4" s="368" t="s">
        <v>361</v>
      </c>
      <c r="K4" s="369"/>
      <c r="L4" s="369"/>
      <c r="M4" s="369"/>
      <c r="N4" s="14"/>
    </row>
    <row r="5" spans="1:17" ht="15" customHeight="1" x14ac:dyDescent="0.15">
      <c r="A5" s="559"/>
      <c r="B5" s="560"/>
      <c r="C5" s="564"/>
      <c r="D5" s="564"/>
      <c r="E5" s="566" t="s">
        <v>380</v>
      </c>
      <c r="F5" s="567" t="s">
        <v>54</v>
      </c>
      <c r="G5" s="522" t="s">
        <v>316</v>
      </c>
      <c r="H5" s="569" t="s">
        <v>115</v>
      </c>
      <c r="I5" s="569" t="s">
        <v>318</v>
      </c>
      <c r="J5" s="566" t="s">
        <v>380</v>
      </c>
      <c r="K5" s="569" t="s">
        <v>319</v>
      </c>
      <c r="L5" s="569" t="s">
        <v>28</v>
      </c>
      <c r="M5" s="572" t="s">
        <v>161</v>
      </c>
      <c r="N5" s="573" t="s">
        <v>156</v>
      </c>
      <c r="O5" s="573" t="s">
        <v>262</v>
      </c>
    </row>
    <row r="6" spans="1:17" ht="15" customHeight="1" x14ac:dyDescent="0.15">
      <c r="A6" s="559"/>
      <c r="B6" s="560"/>
      <c r="C6" s="564"/>
      <c r="D6" s="564"/>
      <c r="E6" s="564"/>
      <c r="F6" s="521"/>
      <c r="G6" s="568"/>
      <c r="H6" s="570"/>
      <c r="I6" s="570"/>
      <c r="J6" s="564"/>
      <c r="K6" s="570"/>
      <c r="L6" s="570"/>
      <c r="M6" s="418"/>
      <c r="N6" s="573"/>
      <c r="O6" s="573"/>
    </row>
    <row r="7" spans="1:17" ht="15" customHeight="1" x14ac:dyDescent="0.15">
      <c r="A7" s="561"/>
      <c r="B7" s="562"/>
      <c r="C7" s="565"/>
      <c r="D7" s="565"/>
      <c r="E7" s="565"/>
      <c r="F7" s="518"/>
      <c r="G7" s="424"/>
      <c r="H7" s="571"/>
      <c r="I7" s="571"/>
      <c r="J7" s="565"/>
      <c r="K7" s="571"/>
      <c r="L7" s="571"/>
      <c r="M7" s="419"/>
      <c r="N7" s="573"/>
      <c r="O7" s="573"/>
    </row>
    <row r="8" spans="1:17" ht="23.1" customHeight="1" x14ac:dyDescent="0.15">
      <c r="A8" s="545" t="s">
        <v>298</v>
      </c>
      <c r="B8" s="546"/>
      <c r="C8" s="349">
        <v>27368</v>
      </c>
      <c r="D8" s="302">
        <f>E8+J8</f>
        <v>19144</v>
      </c>
      <c r="E8" s="302">
        <f>SUM(F8:I8)</f>
        <v>15937</v>
      </c>
      <c r="F8" s="302">
        <v>6017</v>
      </c>
      <c r="G8" s="302">
        <v>7300</v>
      </c>
      <c r="H8" s="302">
        <v>453</v>
      </c>
      <c r="I8" s="302">
        <v>2167</v>
      </c>
      <c r="J8" s="302">
        <f>K8+L8+M8+C25+D25+E25+F25+G25+H25+I25</f>
        <v>3207</v>
      </c>
      <c r="K8" s="302">
        <v>178</v>
      </c>
      <c r="L8" s="302">
        <v>635</v>
      </c>
      <c r="M8" s="302">
        <v>478</v>
      </c>
      <c r="N8" s="318">
        <f>D8+J25+K25</f>
        <v>27338</v>
      </c>
      <c r="O8" s="318">
        <f>C8-N8</f>
        <v>30</v>
      </c>
      <c r="P8" s="318"/>
      <c r="Q8" s="318"/>
    </row>
    <row r="9" spans="1:17" ht="23.1" customHeight="1" x14ac:dyDescent="0.15">
      <c r="A9" s="438" t="s">
        <v>98</v>
      </c>
      <c r="B9" s="439"/>
      <c r="C9" s="350">
        <v>67070</v>
      </c>
      <c r="D9" s="191">
        <f>E9+J9</f>
        <v>58532</v>
      </c>
      <c r="E9" s="191">
        <f>SUM(F9:I9)</f>
        <v>44794</v>
      </c>
      <c r="F9" s="191">
        <v>12034</v>
      </c>
      <c r="G9" s="191">
        <v>26699</v>
      </c>
      <c r="H9" s="191">
        <v>1005</v>
      </c>
      <c r="I9" s="191">
        <v>5056</v>
      </c>
      <c r="J9" s="191">
        <f>K9+L9+M9+C26+D26+E26+F26+G26+H26+I26</f>
        <v>13738</v>
      </c>
      <c r="K9" s="191">
        <v>712</v>
      </c>
      <c r="L9" s="191">
        <v>1905</v>
      </c>
      <c r="M9" s="191">
        <v>2768</v>
      </c>
      <c r="N9" s="318">
        <f>D9+J26+K26</f>
        <v>66999</v>
      </c>
      <c r="O9" s="318">
        <f>C9-N9</f>
        <v>71</v>
      </c>
      <c r="P9" s="318"/>
    </row>
    <row r="10" spans="1:17" ht="23.1" customHeight="1" x14ac:dyDescent="0.15">
      <c r="A10" s="547" t="s">
        <v>368</v>
      </c>
      <c r="B10" s="548"/>
      <c r="C10" s="351">
        <f t="shared" ref="C10:M10" si="0">C9/+C8</f>
        <v>2.4506723180356622</v>
      </c>
      <c r="D10" s="353">
        <f t="shared" si="0"/>
        <v>3.0574592561638112</v>
      </c>
      <c r="E10" s="353">
        <f t="shared" si="0"/>
        <v>2.8106921001443181</v>
      </c>
      <c r="F10" s="353">
        <f t="shared" si="0"/>
        <v>2</v>
      </c>
      <c r="G10" s="353">
        <f t="shared" si="0"/>
        <v>3.6573972602739726</v>
      </c>
      <c r="H10" s="353">
        <f t="shared" si="0"/>
        <v>2.2185430463576159</v>
      </c>
      <c r="I10" s="353">
        <f t="shared" si="0"/>
        <v>2.3331795108444853</v>
      </c>
      <c r="J10" s="353">
        <f t="shared" si="0"/>
        <v>4.2837542874961025</v>
      </c>
      <c r="K10" s="353">
        <f t="shared" si="0"/>
        <v>4</v>
      </c>
      <c r="L10" s="353">
        <f t="shared" si="0"/>
        <v>3</v>
      </c>
      <c r="M10" s="353">
        <f t="shared" si="0"/>
        <v>5.7907949790794975</v>
      </c>
      <c r="N10" s="353"/>
      <c r="O10" s="353"/>
      <c r="P10" s="318"/>
    </row>
    <row r="11" spans="1:17" ht="23.1" customHeight="1" x14ac:dyDescent="0.15">
      <c r="A11" s="522" t="s">
        <v>273</v>
      </c>
      <c r="B11" s="346" t="s">
        <v>122</v>
      </c>
      <c r="C11" s="350">
        <f t="shared" ref="C11:C17" si="1">D11+J28+K28</f>
        <v>2092</v>
      </c>
      <c r="D11" s="191">
        <f t="shared" ref="D11:D17" si="2">E11+J11</f>
        <v>2087</v>
      </c>
      <c r="E11" s="191">
        <f t="shared" ref="E11:E17" si="3">SUM(F11:I11)</f>
        <v>1744</v>
      </c>
      <c r="F11" s="191">
        <v>0</v>
      </c>
      <c r="G11" s="191">
        <v>1649</v>
      </c>
      <c r="H11" s="191">
        <v>5</v>
      </c>
      <c r="I11" s="191">
        <v>90</v>
      </c>
      <c r="J11" s="191">
        <f>K11+L11+M11+C28+D28+E28+F28+G28+H28+I28</f>
        <v>343</v>
      </c>
      <c r="K11" s="191">
        <v>0</v>
      </c>
      <c r="L11" s="191">
        <v>0</v>
      </c>
      <c r="M11" s="191">
        <v>98</v>
      </c>
      <c r="N11" s="318">
        <f t="shared" ref="N11:N17" si="4">D11+J28+K28</f>
        <v>2092</v>
      </c>
      <c r="O11" s="318">
        <f t="shared" ref="O11:O17" si="5">C11-N11</f>
        <v>0</v>
      </c>
      <c r="P11" s="318"/>
    </row>
    <row r="12" spans="1:17" ht="23.1" customHeight="1" x14ac:dyDescent="0.15">
      <c r="A12" s="568"/>
      <c r="B12" s="347" t="s">
        <v>286</v>
      </c>
      <c r="C12" s="350">
        <f t="shared" si="1"/>
        <v>8886</v>
      </c>
      <c r="D12" s="191">
        <f t="shared" si="2"/>
        <v>8857</v>
      </c>
      <c r="E12" s="191">
        <f t="shared" si="3"/>
        <v>6894</v>
      </c>
      <c r="F12" s="191">
        <v>0</v>
      </c>
      <c r="G12" s="191">
        <v>6610</v>
      </c>
      <c r="H12" s="191">
        <v>14</v>
      </c>
      <c r="I12" s="191">
        <v>270</v>
      </c>
      <c r="J12" s="191">
        <f>K12+L12+M12+C29+D29+E29+F29+G29+H29+I29</f>
        <v>1963</v>
      </c>
      <c r="K12" s="191">
        <v>0</v>
      </c>
      <c r="L12" s="191">
        <v>0</v>
      </c>
      <c r="M12" s="191">
        <v>579</v>
      </c>
      <c r="N12" s="318">
        <f t="shared" si="4"/>
        <v>8886</v>
      </c>
      <c r="O12" s="318">
        <f t="shared" si="5"/>
        <v>0</v>
      </c>
      <c r="P12" s="318"/>
    </row>
    <row r="13" spans="1:17" ht="23.1" customHeight="1" x14ac:dyDescent="0.15">
      <c r="A13" s="424"/>
      <c r="B13" s="270" t="s">
        <v>179</v>
      </c>
      <c r="C13" s="350">
        <f t="shared" si="1"/>
        <v>2820</v>
      </c>
      <c r="D13" s="191">
        <f t="shared" si="2"/>
        <v>2815</v>
      </c>
      <c r="E13" s="191">
        <f t="shared" si="3"/>
        <v>2365</v>
      </c>
      <c r="F13" s="191">
        <v>0</v>
      </c>
      <c r="G13" s="191">
        <v>2246</v>
      </c>
      <c r="H13" s="191">
        <v>6</v>
      </c>
      <c r="I13" s="191">
        <v>113</v>
      </c>
      <c r="J13" s="191">
        <f>K13+L13+M13+C30+D30+E30+F30+G30+H30+I30</f>
        <v>450</v>
      </c>
      <c r="K13" s="191">
        <v>0</v>
      </c>
      <c r="L13" s="191">
        <v>0</v>
      </c>
      <c r="M13" s="191">
        <v>129</v>
      </c>
      <c r="N13" s="318">
        <f t="shared" si="4"/>
        <v>2820</v>
      </c>
      <c r="O13" s="318">
        <f t="shared" si="5"/>
        <v>0</v>
      </c>
      <c r="P13" s="318"/>
    </row>
    <row r="14" spans="1:17" ht="23.1" customHeight="1" x14ac:dyDescent="0.15">
      <c r="A14" s="522" t="s">
        <v>412</v>
      </c>
      <c r="B14" s="346" t="s">
        <v>122</v>
      </c>
      <c r="C14" s="350">
        <f t="shared" si="1"/>
        <v>5739</v>
      </c>
      <c r="D14" s="191">
        <f t="shared" si="2"/>
        <v>5718</v>
      </c>
      <c r="E14" s="191">
        <f t="shared" si="3"/>
        <v>4599</v>
      </c>
      <c r="F14" s="191">
        <v>0</v>
      </c>
      <c r="G14" s="191">
        <v>4033</v>
      </c>
      <c r="H14" s="191">
        <v>53</v>
      </c>
      <c r="I14" s="191">
        <v>513</v>
      </c>
      <c r="J14" s="191">
        <f>K14+M14+C31+D31+E31+F31+G31+H31+I31</f>
        <v>1119</v>
      </c>
      <c r="K14" s="191">
        <v>0</v>
      </c>
      <c r="L14" s="191">
        <v>0</v>
      </c>
      <c r="M14" s="191">
        <v>317</v>
      </c>
      <c r="N14" s="318">
        <f t="shared" si="4"/>
        <v>5739</v>
      </c>
      <c r="O14" s="318">
        <f t="shared" si="5"/>
        <v>0</v>
      </c>
      <c r="P14" s="318"/>
    </row>
    <row r="15" spans="1:17" ht="23.1" customHeight="1" x14ac:dyDescent="0.15">
      <c r="A15" s="568"/>
      <c r="B15" s="347" t="s">
        <v>286</v>
      </c>
      <c r="C15" s="350">
        <f t="shared" si="1"/>
        <v>23737</v>
      </c>
      <c r="D15" s="191">
        <f t="shared" si="2"/>
        <v>23631</v>
      </c>
      <c r="E15" s="191">
        <f t="shared" si="3"/>
        <v>17618</v>
      </c>
      <c r="F15" s="191">
        <v>0</v>
      </c>
      <c r="G15" s="191">
        <v>16051</v>
      </c>
      <c r="H15" s="191">
        <v>134</v>
      </c>
      <c r="I15" s="191">
        <v>1433</v>
      </c>
      <c r="J15" s="191">
        <f>K15+L15+M15+C32+D32+E32+F32+G32+H32+I32</f>
        <v>6013</v>
      </c>
      <c r="K15" s="191">
        <v>0</v>
      </c>
      <c r="L15" s="191">
        <v>0</v>
      </c>
      <c r="M15" s="191">
        <v>1894</v>
      </c>
      <c r="N15" s="318">
        <f t="shared" si="4"/>
        <v>23737</v>
      </c>
      <c r="O15" s="318">
        <f t="shared" si="5"/>
        <v>0</v>
      </c>
      <c r="P15" s="318"/>
    </row>
    <row r="16" spans="1:17" ht="23.1" customHeight="1" x14ac:dyDescent="0.15">
      <c r="A16" s="424"/>
      <c r="B16" s="348" t="s">
        <v>110</v>
      </c>
      <c r="C16" s="350">
        <f t="shared" si="1"/>
        <v>10187</v>
      </c>
      <c r="D16" s="191">
        <f t="shared" si="2"/>
        <v>10148</v>
      </c>
      <c r="E16" s="191">
        <f t="shared" si="3"/>
        <v>8287</v>
      </c>
      <c r="F16" s="191">
        <v>0</v>
      </c>
      <c r="G16" s="191">
        <v>7365</v>
      </c>
      <c r="H16" s="191">
        <v>78</v>
      </c>
      <c r="I16" s="191">
        <v>844</v>
      </c>
      <c r="J16" s="191">
        <f>K16+L16+M16+C33+D33+E33+F33+G33+H33+I33</f>
        <v>1861</v>
      </c>
      <c r="K16" s="191">
        <v>0</v>
      </c>
      <c r="L16" s="191">
        <v>0</v>
      </c>
      <c r="M16" s="191">
        <v>560</v>
      </c>
      <c r="N16" s="318">
        <f t="shared" si="4"/>
        <v>10187</v>
      </c>
      <c r="O16" s="318">
        <f t="shared" si="5"/>
        <v>0</v>
      </c>
      <c r="P16" s="318"/>
    </row>
    <row r="17" spans="1:16" ht="23.1" customHeight="1" x14ac:dyDescent="0.15">
      <c r="A17" s="549" t="s">
        <v>336</v>
      </c>
      <c r="B17" s="550"/>
      <c r="C17" s="352">
        <f t="shared" si="1"/>
        <v>2057</v>
      </c>
      <c r="D17" s="354">
        <f t="shared" si="2"/>
        <v>2049</v>
      </c>
      <c r="E17" s="354">
        <f t="shared" si="3"/>
        <v>0</v>
      </c>
      <c r="F17" s="354">
        <v>0</v>
      </c>
      <c r="G17" s="354">
        <v>0</v>
      </c>
      <c r="H17" s="354">
        <v>0</v>
      </c>
      <c r="I17" s="354">
        <v>0</v>
      </c>
      <c r="J17" s="354">
        <f>K17+L17+M17+C34+D34+E34+F34+G34+H34+I34</f>
        <v>2049</v>
      </c>
      <c r="K17" s="354">
        <v>0</v>
      </c>
      <c r="L17" s="354">
        <v>0</v>
      </c>
      <c r="M17" s="354">
        <v>478</v>
      </c>
      <c r="N17" s="318">
        <f t="shared" si="4"/>
        <v>2057</v>
      </c>
      <c r="O17" s="318">
        <f t="shared" si="5"/>
        <v>0</v>
      </c>
      <c r="P17" s="318"/>
    </row>
    <row r="18" spans="1:16" s="18" customFormat="1" ht="24" customHeight="1" x14ac:dyDescent="0.15">
      <c r="A18" s="345"/>
      <c r="B18" s="345"/>
      <c r="C18" s="191"/>
      <c r="D18" s="354"/>
      <c r="E18" s="354"/>
      <c r="F18" s="354"/>
      <c r="G18" s="354"/>
      <c r="H18" s="354"/>
      <c r="I18" s="354"/>
      <c r="J18" s="354"/>
      <c r="K18" s="354"/>
      <c r="L18" s="354"/>
      <c r="M18" s="191"/>
      <c r="N18" s="315"/>
      <c r="O18" s="315"/>
      <c r="P18" s="315"/>
    </row>
    <row r="19" spans="1:16" ht="21" customHeight="1" x14ac:dyDescent="0.15">
      <c r="A19" s="574" t="s">
        <v>289</v>
      </c>
      <c r="B19" s="575"/>
      <c r="C19" s="551" t="s">
        <v>326</v>
      </c>
      <c r="D19" s="552"/>
      <c r="E19" s="552"/>
      <c r="F19" s="552"/>
      <c r="G19" s="552"/>
      <c r="H19" s="552"/>
      <c r="I19" s="553"/>
      <c r="J19" s="576" t="s">
        <v>258</v>
      </c>
      <c r="K19" s="565" t="s">
        <v>270</v>
      </c>
      <c r="L19" s="360" t="s">
        <v>337</v>
      </c>
      <c r="M19" s="359"/>
    </row>
    <row r="20" spans="1:16" ht="21" customHeight="1" x14ac:dyDescent="0.15">
      <c r="A20" s="559"/>
      <c r="B20" s="560"/>
      <c r="C20" s="554" t="s">
        <v>361</v>
      </c>
      <c r="D20" s="554"/>
      <c r="E20" s="554"/>
      <c r="F20" s="554"/>
      <c r="G20" s="554"/>
      <c r="H20" s="554"/>
      <c r="I20" s="554"/>
      <c r="J20" s="577"/>
      <c r="K20" s="577"/>
      <c r="L20" s="566" t="s">
        <v>146</v>
      </c>
      <c r="M20" s="578" t="s">
        <v>338</v>
      </c>
    </row>
    <row r="21" spans="1:16" ht="15" customHeight="1" x14ac:dyDescent="0.15">
      <c r="A21" s="559"/>
      <c r="B21" s="560"/>
      <c r="C21" s="579" t="s">
        <v>373</v>
      </c>
      <c r="D21" s="580" t="s">
        <v>407</v>
      </c>
      <c r="E21" s="580" t="s">
        <v>100</v>
      </c>
      <c r="F21" s="581" t="s">
        <v>423</v>
      </c>
      <c r="G21" s="582" t="s">
        <v>403</v>
      </c>
      <c r="H21" s="569" t="s">
        <v>402</v>
      </c>
      <c r="I21" s="569" t="s">
        <v>24</v>
      </c>
      <c r="J21" s="577"/>
      <c r="K21" s="577"/>
      <c r="L21" s="564"/>
      <c r="M21" s="483"/>
    </row>
    <row r="22" spans="1:16" ht="15" customHeight="1" x14ac:dyDescent="0.15">
      <c r="A22" s="559"/>
      <c r="B22" s="560"/>
      <c r="C22" s="579"/>
      <c r="D22" s="580"/>
      <c r="E22" s="580"/>
      <c r="F22" s="581"/>
      <c r="G22" s="582"/>
      <c r="H22" s="570"/>
      <c r="I22" s="570"/>
      <c r="J22" s="577"/>
      <c r="K22" s="577"/>
      <c r="L22" s="564"/>
      <c r="M22" s="483"/>
    </row>
    <row r="23" spans="1:16" ht="15" customHeight="1" x14ac:dyDescent="0.15">
      <c r="A23" s="559"/>
      <c r="B23" s="560"/>
      <c r="C23" s="579"/>
      <c r="D23" s="580"/>
      <c r="E23" s="580"/>
      <c r="F23" s="581"/>
      <c r="G23" s="582"/>
      <c r="H23" s="570"/>
      <c r="I23" s="570"/>
      <c r="J23" s="577"/>
      <c r="K23" s="577"/>
      <c r="L23" s="564"/>
      <c r="M23" s="483"/>
    </row>
    <row r="24" spans="1:16" ht="15" customHeight="1" x14ac:dyDescent="0.15">
      <c r="A24" s="561"/>
      <c r="B24" s="562"/>
      <c r="C24" s="579"/>
      <c r="D24" s="580"/>
      <c r="E24" s="580"/>
      <c r="F24" s="581"/>
      <c r="G24" s="582"/>
      <c r="H24" s="571"/>
      <c r="I24" s="571"/>
      <c r="J24" s="577"/>
      <c r="K24" s="577"/>
      <c r="L24" s="565"/>
      <c r="M24" s="363"/>
    </row>
    <row r="25" spans="1:16" ht="23.1" customHeight="1" x14ac:dyDescent="0.15">
      <c r="A25" s="545" t="s">
        <v>298</v>
      </c>
      <c r="B25" s="546"/>
      <c r="C25" s="302">
        <v>804</v>
      </c>
      <c r="D25" s="302">
        <v>81</v>
      </c>
      <c r="E25" s="302">
        <v>300</v>
      </c>
      <c r="F25" s="302">
        <v>63</v>
      </c>
      <c r="G25" s="302">
        <v>192</v>
      </c>
      <c r="H25" s="302">
        <v>121</v>
      </c>
      <c r="I25" s="302">
        <v>355</v>
      </c>
      <c r="J25" s="302">
        <v>167</v>
      </c>
      <c r="K25" s="302">
        <v>8027</v>
      </c>
      <c r="L25" s="302">
        <v>403</v>
      </c>
      <c r="M25" s="302">
        <v>58</v>
      </c>
    </row>
    <row r="26" spans="1:16" ht="23.1" customHeight="1" x14ac:dyDescent="0.15">
      <c r="A26" s="438" t="s">
        <v>98</v>
      </c>
      <c r="B26" s="439"/>
      <c r="C26" s="191">
        <v>3675</v>
      </c>
      <c r="D26" s="191">
        <v>258</v>
      </c>
      <c r="E26" s="191">
        <v>1392</v>
      </c>
      <c r="F26" s="191">
        <v>343</v>
      </c>
      <c r="G26" s="191">
        <v>1286</v>
      </c>
      <c r="H26" s="191">
        <v>258</v>
      </c>
      <c r="I26" s="191">
        <v>1141</v>
      </c>
      <c r="J26" s="191">
        <v>440</v>
      </c>
      <c r="K26" s="191">
        <v>8027</v>
      </c>
      <c r="L26" s="191">
        <v>1083</v>
      </c>
      <c r="M26" s="191">
        <v>141</v>
      </c>
    </row>
    <row r="27" spans="1:16" ht="23.1" customHeight="1" x14ac:dyDescent="0.15">
      <c r="A27" s="547" t="s">
        <v>357</v>
      </c>
      <c r="B27" s="548"/>
      <c r="C27" s="353">
        <f t="shared" ref="C27:M27" si="6">C26/C25</f>
        <v>4.5708955223880601</v>
      </c>
      <c r="D27" s="353">
        <f t="shared" si="6"/>
        <v>3.1851851851851851</v>
      </c>
      <c r="E27" s="353">
        <f t="shared" si="6"/>
        <v>4.6399999999999997</v>
      </c>
      <c r="F27" s="353">
        <f t="shared" si="6"/>
        <v>5.4444444444444446</v>
      </c>
      <c r="G27" s="353">
        <f t="shared" si="6"/>
        <v>6.697916666666667</v>
      </c>
      <c r="H27" s="353">
        <f t="shared" si="6"/>
        <v>2.1322314049586777</v>
      </c>
      <c r="I27" s="353">
        <f t="shared" si="6"/>
        <v>3.2140845070422537</v>
      </c>
      <c r="J27" s="353">
        <f t="shared" si="6"/>
        <v>2.6347305389221556</v>
      </c>
      <c r="K27" s="353">
        <f t="shared" si="6"/>
        <v>1</v>
      </c>
      <c r="L27" s="355">
        <f t="shared" si="6"/>
        <v>2.6873449131513647</v>
      </c>
      <c r="M27" s="355">
        <f t="shared" si="6"/>
        <v>2.4310344827586206</v>
      </c>
    </row>
    <row r="28" spans="1:16" ht="23.1" customHeight="1" x14ac:dyDescent="0.15">
      <c r="A28" s="522" t="s">
        <v>273</v>
      </c>
      <c r="B28" s="346" t="s">
        <v>122</v>
      </c>
      <c r="C28" s="191">
        <v>72</v>
      </c>
      <c r="D28" s="191">
        <v>3</v>
      </c>
      <c r="E28" s="191">
        <v>47</v>
      </c>
      <c r="F28" s="191">
        <v>11</v>
      </c>
      <c r="G28" s="191">
        <v>86</v>
      </c>
      <c r="H28" s="191">
        <v>0</v>
      </c>
      <c r="I28" s="191">
        <v>26</v>
      </c>
      <c r="J28" s="191">
        <v>5</v>
      </c>
      <c r="K28" s="191">
        <v>0</v>
      </c>
      <c r="L28" s="191">
        <v>60</v>
      </c>
      <c r="M28" s="191">
        <v>4</v>
      </c>
    </row>
    <row r="29" spans="1:16" ht="23.1" customHeight="1" x14ac:dyDescent="0.15">
      <c r="A29" s="444"/>
      <c r="B29" s="347" t="s">
        <v>286</v>
      </c>
      <c r="C29" s="191">
        <v>353</v>
      </c>
      <c r="D29" s="191">
        <v>14</v>
      </c>
      <c r="E29" s="191">
        <v>245</v>
      </c>
      <c r="F29" s="191">
        <v>85</v>
      </c>
      <c r="G29" s="191">
        <v>589</v>
      </c>
      <c r="H29" s="191">
        <v>0</v>
      </c>
      <c r="I29" s="191">
        <v>98</v>
      </c>
      <c r="J29" s="191">
        <v>29</v>
      </c>
      <c r="K29" s="191">
        <v>0</v>
      </c>
      <c r="L29" s="191">
        <v>176</v>
      </c>
      <c r="M29" s="191">
        <v>11</v>
      </c>
    </row>
    <row r="30" spans="1:16" ht="23.1" customHeight="1" x14ac:dyDescent="0.15">
      <c r="A30" s="455"/>
      <c r="B30" s="270" t="s">
        <v>179</v>
      </c>
      <c r="C30" s="191">
        <v>94</v>
      </c>
      <c r="D30" s="191">
        <v>3</v>
      </c>
      <c r="E30" s="191">
        <v>59</v>
      </c>
      <c r="F30" s="191">
        <v>12</v>
      </c>
      <c r="G30" s="191">
        <v>122</v>
      </c>
      <c r="H30" s="191">
        <v>0</v>
      </c>
      <c r="I30" s="191">
        <v>31</v>
      </c>
      <c r="J30" s="191">
        <v>5</v>
      </c>
      <c r="K30" s="191">
        <v>0</v>
      </c>
      <c r="L30" s="191">
        <v>71</v>
      </c>
      <c r="M30" s="191">
        <v>5</v>
      </c>
    </row>
    <row r="31" spans="1:16" ht="23.1" customHeight="1" x14ac:dyDescent="0.15">
      <c r="A31" s="522" t="s">
        <v>412</v>
      </c>
      <c r="B31" s="346" t="s">
        <v>122</v>
      </c>
      <c r="C31" s="191">
        <v>284</v>
      </c>
      <c r="D31" s="191">
        <v>21</v>
      </c>
      <c r="E31" s="191">
        <v>206</v>
      </c>
      <c r="F31" s="191">
        <v>19</v>
      </c>
      <c r="G31" s="191">
        <v>165</v>
      </c>
      <c r="H31" s="191">
        <v>1</v>
      </c>
      <c r="I31" s="191">
        <v>106</v>
      </c>
      <c r="J31" s="191">
        <v>20</v>
      </c>
      <c r="K31" s="191">
        <v>1</v>
      </c>
      <c r="L31" s="191">
        <v>375</v>
      </c>
      <c r="M31" s="191">
        <v>43</v>
      </c>
    </row>
    <row r="32" spans="1:16" ht="23.1" customHeight="1" x14ac:dyDescent="0.15">
      <c r="A32" s="444"/>
      <c r="B32" s="347" t="s">
        <v>286</v>
      </c>
      <c r="C32" s="191">
        <v>1417</v>
      </c>
      <c r="D32" s="191">
        <v>72</v>
      </c>
      <c r="E32" s="191">
        <v>986</v>
      </c>
      <c r="F32" s="191">
        <v>137</v>
      </c>
      <c r="G32" s="191">
        <v>1119</v>
      </c>
      <c r="H32" s="191">
        <v>2</v>
      </c>
      <c r="I32" s="191">
        <v>386</v>
      </c>
      <c r="J32" s="191">
        <v>105</v>
      </c>
      <c r="K32" s="191">
        <v>1</v>
      </c>
      <c r="L32" s="191">
        <v>1024</v>
      </c>
      <c r="M32" s="191">
        <v>108</v>
      </c>
    </row>
    <row r="33" spans="1:13" ht="23.1" customHeight="1" x14ac:dyDescent="0.15">
      <c r="A33" s="455"/>
      <c r="B33" s="348" t="s">
        <v>110</v>
      </c>
      <c r="C33" s="191">
        <v>488</v>
      </c>
      <c r="D33" s="191">
        <v>23</v>
      </c>
      <c r="E33" s="191">
        <v>299</v>
      </c>
      <c r="F33" s="191">
        <v>36</v>
      </c>
      <c r="G33" s="191">
        <v>307</v>
      </c>
      <c r="H33" s="191">
        <v>1</v>
      </c>
      <c r="I33" s="191">
        <v>147</v>
      </c>
      <c r="J33" s="191">
        <v>38</v>
      </c>
      <c r="K33" s="191">
        <v>1</v>
      </c>
      <c r="L33" s="191">
        <v>617</v>
      </c>
      <c r="M33" s="191">
        <v>64</v>
      </c>
    </row>
    <row r="34" spans="1:13" ht="23.1" customHeight="1" x14ac:dyDescent="0.15">
      <c r="A34" s="555" t="s">
        <v>336</v>
      </c>
      <c r="B34" s="556"/>
      <c r="C34" s="194">
        <v>804</v>
      </c>
      <c r="D34" s="194">
        <v>0</v>
      </c>
      <c r="E34" s="194">
        <v>282</v>
      </c>
      <c r="F34" s="194">
        <v>33</v>
      </c>
      <c r="G34" s="194">
        <v>192</v>
      </c>
      <c r="H34" s="194">
        <v>0</v>
      </c>
      <c r="I34" s="194">
        <v>260</v>
      </c>
      <c r="J34" s="194">
        <v>8</v>
      </c>
      <c r="K34" s="194">
        <v>0</v>
      </c>
      <c r="L34" s="194">
        <v>0</v>
      </c>
      <c r="M34" s="194">
        <v>0</v>
      </c>
    </row>
    <row r="35" spans="1:13" ht="24" customHeight="1" x14ac:dyDescent="0.15">
      <c r="A35" s="7" t="s">
        <v>93</v>
      </c>
    </row>
    <row r="36" spans="1:13" ht="18" customHeight="1" x14ac:dyDescent="0.15">
      <c r="A36" s="14" t="s">
        <v>38</v>
      </c>
    </row>
    <row r="37" spans="1:13" x14ac:dyDescent="0.15">
      <c r="A37" s="14"/>
    </row>
  </sheetData>
  <customSheetViews>
    <customSheetView guid="{49BF0136-552B-4F71-8242-59A590B937D4}" showPageBreaks="1" printArea="1" view="pageBreakPreview" topLeftCell="A16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47">
    <mergeCell ref="K5:K7"/>
    <mergeCell ref="L5:L7"/>
    <mergeCell ref="M5:M7"/>
    <mergeCell ref="N5:N7"/>
    <mergeCell ref="O5:O7"/>
    <mergeCell ref="F5:F7"/>
    <mergeCell ref="G5:G7"/>
    <mergeCell ref="H5:H7"/>
    <mergeCell ref="I5:I7"/>
    <mergeCell ref="J5:J7"/>
    <mergeCell ref="A34:B34"/>
    <mergeCell ref="A3:B7"/>
    <mergeCell ref="C3:C7"/>
    <mergeCell ref="D4:D7"/>
    <mergeCell ref="E5:E7"/>
    <mergeCell ref="A11:A13"/>
    <mergeCell ref="A14:A16"/>
    <mergeCell ref="A19:B24"/>
    <mergeCell ref="C21:C24"/>
    <mergeCell ref="D21:D24"/>
    <mergeCell ref="E21:E24"/>
    <mergeCell ref="A28:A30"/>
    <mergeCell ref="A31:A33"/>
    <mergeCell ref="L19:M19"/>
    <mergeCell ref="C20:I20"/>
    <mergeCell ref="A25:B25"/>
    <mergeCell ref="A26:B26"/>
    <mergeCell ref="A27:B27"/>
    <mergeCell ref="J19:J24"/>
    <mergeCell ref="K19:K24"/>
    <mergeCell ref="L20:L24"/>
    <mergeCell ref="M20:M24"/>
    <mergeCell ref="F21:F24"/>
    <mergeCell ref="G21:G24"/>
    <mergeCell ref="H21:H24"/>
    <mergeCell ref="I21:I24"/>
    <mergeCell ref="A8:B8"/>
    <mergeCell ref="A9:B9"/>
    <mergeCell ref="A10:B10"/>
    <mergeCell ref="A17:B17"/>
    <mergeCell ref="C19:I19"/>
    <mergeCell ref="A1:M1"/>
    <mergeCell ref="A2:B2"/>
    <mergeCell ref="L2:M2"/>
    <mergeCell ref="D3:M3"/>
    <mergeCell ref="E4:I4"/>
    <mergeCell ref="J4:M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  <pageSetUpPr fitToPage="1"/>
  </sheetPr>
  <dimension ref="A1:V26"/>
  <sheetViews>
    <sheetView view="pageBreakPreview" zoomScaleNormal="75" zoomScaleSheetLayoutView="100" workbookViewId="0">
      <pane ySplit="4" topLeftCell="A18" activePane="bottomLeft" state="frozen"/>
      <selection pane="bottomLeft" activeCell="T24" sqref="T24"/>
    </sheetView>
  </sheetViews>
  <sheetFormatPr defaultColWidth="8.875" defaultRowHeight="13.5" x14ac:dyDescent="0.15"/>
  <cols>
    <col min="1" max="1" width="10.75" style="24" customWidth="1"/>
    <col min="2" max="21" width="8.125" style="25" customWidth="1"/>
    <col min="22" max="22" width="10.75" style="24" customWidth="1"/>
    <col min="23" max="16384" width="8.875" style="25"/>
  </cols>
  <sheetData>
    <row r="1" spans="1:22" s="26" customFormat="1" ht="45" customHeight="1" x14ac:dyDescent="0.15">
      <c r="A1" s="391" t="s">
        <v>206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</row>
    <row r="2" spans="1:22" s="26" customFormat="1" ht="30" customHeight="1" x14ac:dyDescent="0.15">
      <c r="A2" s="392" t="s">
        <v>330</v>
      </c>
      <c r="B2" s="392"/>
      <c r="C2" s="392"/>
      <c r="D2" s="54"/>
      <c r="E2" s="54"/>
      <c r="F2" s="54"/>
      <c r="G2" s="54"/>
      <c r="H2" s="54"/>
      <c r="I2" s="54"/>
      <c r="J2" s="54"/>
      <c r="K2" s="54"/>
      <c r="L2" s="54"/>
      <c r="M2" s="54"/>
      <c r="N2" s="31"/>
      <c r="O2" s="31"/>
      <c r="P2" s="31"/>
      <c r="Q2" s="31"/>
      <c r="R2" s="31"/>
      <c r="S2" s="31"/>
      <c r="T2" s="31"/>
      <c r="U2" s="60" t="s">
        <v>172</v>
      </c>
      <c r="V2" s="61"/>
    </row>
    <row r="3" spans="1:22" ht="36" customHeight="1" x14ac:dyDescent="0.15">
      <c r="A3" s="397"/>
      <c r="B3" s="393" t="s">
        <v>149</v>
      </c>
      <c r="C3" s="394"/>
      <c r="D3" s="394"/>
      <c r="E3" s="395"/>
      <c r="F3" s="375" t="s">
        <v>151</v>
      </c>
      <c r="G3" s="396"/>
      <c r="H3" s="396"/>
      <c r="I3" s="376"/>
      <c r="J3" s="375" t="s">
        <v>299</v>
      </c>
      <c r="K3" s="396"/>
      <c r="L3" s="396"/>
      <c r="M3" s="376"/>
      <c r="N3" s="375" t="s">
        <v>152</v>
      </c>
      <c r="O3" s="396"/>
      <c r="P3" s="396"/>
      <c r="Q3" s="376"/>
      <c r="R3" s="375" t="s">
        <v>155</v>
      </c>
      <c r="S3" s="396"/>
      <c r="T3" s="396"/>
      <c r="U3" s="396"/>
      <c r="V3" s="399"/>
    </row>
    <row r="4" spans="1:22" ht="36" customHeight="1" x14ac:dyDescent="0.15">
      <c r="A4" s="398"/>
      <c r="B4" s="48" t="s">
        <v>121</v>
      </c>
      <c r="C4" s="48" t="s">
        <v>125</v>
      </c>
      <c r="D4" s="48" t="s">
        <v>66</v>
      </c>
      <c r="E4" s="48" t="s">
        <v>123</v>
      </c>
      <c r="F4" s="48" t="s">
        <v>121</v>
      </c>
      <c r="G4" s="48" t="s">
        <v>125</v>
      </c>
      <c r="H4" s="48" t="s">
        <v>66</v>
      </c>
      <c r="I4" s="48" t="s">
        <v>123</v>
      </c>
      <c r="J4" s="48" t="s">
        <v>121</v>
      </c>
      <c r="K4" s="57" t="s">
        <v>125</v>
      </c>
      <c r="L4" s="58" t="s">
        <v>66</v>
      </c>
      <c r="M4" s="48" t="s">
        <v>123</v>
      </c>
      <c r="N4" s="48" t="s">
        <v>121</v>
      </c>
      <c r="O4" s="48" t="s">
        <v>125</v>
      </c>
      <c r="P4" s="48" t="s">
        <v>66</v>
      </c>
      <c r="Q4" s="48" t="s">
        <v>123</v>
      </c>
      <c r="R4" s="48" t="s">
        <v>121</v>
      </c>
      <c r="S4" s="48" t="s">
        <v>125</v>
      </c>
      <c r="T4" s="48" t="s">
        <v>66</v>
      </c>
      <c r="U4" s="57" t="s">
        <v>123</v>
      </c>
      <c r="V4" s="400"/>
    </row>
    <row r="5" spans="1:22" ht="36" customHeight="1" x14ac:dyDescent="0.15">
      <c r="A5" s="45" t="s">
        <v>49</v>
      </c>
      <c r="B5" s="50">
        <v>4259</v>
      </c>
      <c r="C5" s="50">
        <v>5811</v>
      </c>
      <c r="D5" s="50">
        <v>6137</v>
      </c>
      <c r="E5" s="50">
        <f t="shared" ref="E5:E22" si="0">C5+D5</f>
        <v>11948</v>
      </c>
      <c r="F5" s="51">
        <v>1036</v>
      </c>
      <c r="G5" s="49">
        <v>1508</v>
      </c>
      <c r="H5" s="49">
        <v>1620</v>
      </c>
      <c r="I5" s="55">
        <f t="shared" ref="I5:I22" si="1">G5+H5</f>
        <v>3128</v>
      </c>
      <c r="J5" s="50">
        <v>1666</v>
      </c>
      <c r="K5" s="50">
        <v>2462</v>
      </c>
      <c r="L5" s="50">
        <v>2669</v>
      </c>
      <c r="M5" s="50">
        <f t="shared" ref="M5:M22" si="2">K5+L5</f>
        <v>5131</v>
      </c>
      <c r="N5" s="51">
        <v>1051</v>
      </c>
      <c r="O5" s="49">
        <v>1671</v>
      </c>
      <c r="P5" s="49">
        <v>1723</v>
      </c>
      <c r="Q5" s="55">
        <f t="shared" ref="Q5:Q22" si="3">O5+P5</f>
        <v>3394</v>
      </c>
      <c r="R5" s="50">
        <v>777</v>
      </c>
      <c r="S5" s="50">
        <v>1316</v>
      </c>
      <c r="T5" s="50">
        <v>1460</v>
      </c>
      <c r="U5" s="50">
        <f t="shared" ref="U5:U22" si="4">S5+T5</f>
        <v>2776</v>
      </c>
      <c r="V5" s="62" t="s">
        <v>49</v>
      </c>
    </row>
    <row r="6" spans="1:22" ht="36" customHeight="1" x14ac:dyDescent="0.15">
      <c r="A6" s="45" t="s">
        <v>70</v>
      </c>
      <c r="B6" s="50">
        <v>4236</v>
      </c>
      <c r="C6" s="50">
        <v>5765</v>
      </c>
      <c r="D6" s="50">
        <v>6124</v>
      </c>
      <c r="E6" s="50">
        <f t="shared" si="0"/>
        <v>11889</v>
      </c>
      <c r="F6" s="51">
        <v>1041</v>
      </c>
      <c r="G6" s="49">
        <v>1504</v>
      </c>
      <c r="H6" s="49">
        <v>1610</v>
      </c>
      <c r="I6" s="55">
        <f t="shared" si="1"/>
        <v>3114</v>
      </c>
      <c r="J6" s="50">
        <v>1683</v>
      </c>
      <c r="K6" s="50">
        <v>2461</v>
      </c>
      <c r="L6" s="50">
        <v>2673</v>
      </c>
      <c r="M6" s="50">
        <f t="shared" si="2"/>
        <v>5134</v>
      </c>
      <c r="N6" s="51">
        <v>1073</v>
      </c>
      <c r="O6" s="49">
        <v>1668</v>
      </c>
      <c r="P6" s="49">
        <v>1715</v>
      </c>
      <c r="Q6" s="55">
        <f t="shared" si="3"/>
        <v>3383</v>
      </c>
      <c r="R6" s="50">
        <v>790</v>
      </c>
      <c r="S6" s="50">
        <v>1304</v>
      </c>
      <c r="T6" s="50">
        <v>1457</v>
      </c>
      <c r="U6" s="50">
        <f t="shared" si="4"/>
        <v>2761</v>
      </c>
      <c r="V6" s="62" t="s">
        <v>70</v>
      </c>
    </row>
    <row r="7" spans="1:22" ht="36" customHeight="1" x14ac:dyDescent="0.15">
      <c r="A7" s="45" t="s">
        <v>57</v>
      </c>
      <c r="B7" s="50">
        <v>4247</v>
      </c>
      <c r="C7" s="50">
        <v>5720</v>
      </c>
      <c r="D7" s="50">
        <v>6076</v>
      </c>
      <c r="E7" s="50">
        <f t="shared" si="0"/>
        <v>11796</v>
      </c>
      <c r="F7" s="51">
        <v>1043</v>
      </c>
      <c r="G7" s="49">
        <v>1499</v>
      </c>
      <c r="H7" s="49">
        <v>1598</v>
      </c>
      <c r="I7" s="55">
        <f t="shared" si="1"/>
        <v>3097</v>
      </c>
      <c r="J7" s="50">
        <v>1715</v>
      </c>
      <c r="K7" s="50">
        <v>2450</v>
      </c>
      <c r="L7" s="50">
        <v>2659</v>
      </c>
      <c r="M7" s="50">
        <f t="shared" si="2"/>
        <v>5109</v>
      </c>
      <c r="N7" s="51">
        <v>1100</v>
      </c>
      <c r="O7" s="49">
        <v>1682</v>
      </c>
      <c r="P7" s="49">
        <v>1714</v>
      </c>
      <c r="Q7" s="55">
        <f t="shared" si="3"/>
        <v>3396</v>
      </c>
      <c r="R7" s="50">
        <v>798</v>
      </c>
      <c r="S7" s="50">
        <v>1324</v>
      </c>
      <c r="T7" s="50">
        <v>1448</v>
      </c>
      <c r="U7" s="50">
        <f t="shared" si="4"/>
        <v>2772</v>
      </c>
      <c r="V7" s="62" t="s">
        <v>57</v>
      </c>
    </row>
    <row r="8" spans="1:22" ht="36" customHeight="1" x14ac:dyDescent="0.15">
      <c r="A8" s="45" t="s">
        <v>58</v>
      </c>
      <c r="B8" s="50">
        <v>4246</v>
      </c>
      <c r="C8" s="50">
        <v>5667</v>
      </c>
      <c r="D8" s="50">
        <v>6015</v>
      </c>
      <c r="E8" s="50">
        <f t="shared" si="0"/>
        <v>11682</v>
      </c>
      <c r="F8" s="51">
        <v>1050</v>
      </c>
      <c r="G8" s="49">
        <v>1511</v>
      </c>
      <c r="H8" s="49">
        <v>1590</v>
      </c>
      <c r="I8" s="55">
        <f t="shared" si="1"/>
        <v>3101</v>
      </c>
      <c r="J8" s="50">
        <v>1738</v>
      </c>
      <c r="K8" s="50">
        <v>2452</v>
      </c>
      <c r="L8" s="50">
        <v>2665</v>
      </c>
      <c r="M8" s="50">
        <f t="shared" si="2"/>
        <v>5117</v>
      </c>
      <c r="N8" s="51">
        <v>1119</v>
      </c>
      <c r="O8" s="49">
        <v>1682</v>
      </c>
      <c r="P8" s="49">
        <v>1709</v>
      </c>
      <c r="Q8" s="55">
        <f t="shared" si="3"/>
        <v>3391</v>
      </c>
      <c r="R8" s="50">
        <v>817</v>
      </c>
      <c r="S8" s="50">
        <v>1322</v>
      </c>
      <c r="T8" s="50">
        <v>1454</v>
      </c>
      <c r="U8" s="50">
        <f t="shared" si="4"/>
        <v>2776</v>
      </c>
      <c r="V8" s="62" t="s">
        <v>58</v>
      </c>
    </row>
    <row r="9" spans="1:22" ht="36" customHeight="1" x14ac:dyDescent="0.15">
      <c r="A9" s="45" t="s">
        <v>18</v>
      </c>
      <c r="B9" s="49">
        <v>4310</v>
      </c>
      <c r="C9" s="49">
        <v>5669</v>
      </c>
      <c r="D9" s="49">
        <v>6028</v>
      </c>
      <c r="E9" s="50">
        <f t="shared" si="0"/>
        <v>11697</v>
      </c>
      <c r="F9" s="51">
        <v>1026</v>
      </c>
      <c r="G9" s="49">
        <v>1479</v>
      </c>
      <c r="H9" s="49">
        <v>1555</v>
      </c>
      <c r="I9" s="55">
        <f t="shared" si="1"/>
        <v>3034</v>
      </c>
      <c r="J9" s="49">
        <v>1757</v>
      </c>
      <c r="K9" s="49">
        <v>2435</v>
      </c>
      <c r="L9" s="49">
        <v>2646</v>
      </c>
      <c r="M9" s="50">
        <f t="shared" si="2"/>
        <v>5081</v>
      </c>
      <c r="N9" s="51">
        <v>1130</v>
      </c>
      <c r="O9" s="49">
        <v>1669</v>
      </c>
      <c r="P9" s="49">
        <v>1707</v>
      </c>
      <c r="Q9" s="55">
        <f t="shared" si="3"/>
        <v>3376</v>
      </c>
      <c r="R9" s="49">
        <v>821</v>
      </c>
      <c r="S9" s="49">
        <v>1321</v>
      </c>
      <c r="T9" s="49">
        <v>1462</v>
      </c>
      <c r="U9" s="50">
        <f t="shared" si="4"/>
        <v>2783</v>
      </c>
      <c r="V9" s="62" t="s">
        <v>18</v>
      </c>
    </row>
    <row r="10" spans="1:22" ht="36" customHeight="1" x14ac:dyDescent="0.15">
      <c r="A10" s="45" t="s">
        <v>9</v>
      </c>
      <c r="B10" s="49">
        <v>4335</v>
      </c>
      <c r="C10" s="49">
        <v>5611</v>
      </c>
      <c r="D10" s="49">
        <v>5978</v>
      </c>
      <c r="E10" s="50">
        <f t="shared" si="0"/>
        <v>11589</v>
      </c>
      <c r="F10" s="51">
        <v>1019</v>
      </c>
      <c r="G10" s="49">
        <v>1456</v>
      </c>
      <c r="H10" s="49">
        <v>1511</v>
      </c>
      <c r="I10" s="55">
        <f t="shared" si="1"/>
        <v>2967</v>
      </c>
      <c r="J10" s="49">
        <v>1766</v>
      </c>
      <c r="K10" s="49">
        <v>2412</v>
      </c>
      <c r="L10" s="49">
        <v>2652</v>
      </c>
      <c r="M10" s="50">
        <f t="shared" si="2"/>
        <v>5064</v>
      </c>
      <c r="N10" s="51">
        <v>1137</v>
      </c>
      <c r="O10" s="49">
        <v>1646</v>
      </c>
      <c r="P10" s="49">
        <v>1681</v>
      </c>
      <c r="Q10" s="55">
        <f t="shared" si="3"/>
        <v>3327</v>
      </c>
      <c r="R10" s="49">
        <v>828</v>
      </c>
      <c r="S10" s="49">
        <v>1313</v>
      </c>
      <c r="T10" s="49">
        <v>1449</v>
      </c>
      <c r="U10" s="50">
        <f t="shared" si="4"/>
        <v>2762</v>
      </c>
      <c r="V10" s="62" t="s">
        <v>9</v>
      </c>
    </row>
    <row r="11" spans="1:22" ht="36" customHeight="1" x14ac:dyDescent="0.15">
      <c r="A11" s="45" t="s">
        <v>124</v>
      </c>
      <c r="B11" s="49">
        <v>4372</v>
      </c>
      <c r="C11" s="49">
        <v>5618</v>
      </c>
      <c r="D11" s="49">
        <v>5996</v>
      </c>
      <c r="E11" s="49">
        <f t="shared" si="0"/>
        <v>11614</v>
      </c>
      <c r="F11" s="51">
        <v>1043</v>
      </c>
      <c r="G11" s="49">
        <v>1445</v>
      </c>
      <c r="H11" s="49">
        <v>1508</v>
      </c>
      <c r="I11" s="55">
        <f t="shared" si="1"/>
        <v>2953</v>
      </c>
      <c r="J11" s="49">
        <v>1773</v>
      </c>
      <c r="K11" s="49">
        <v>2414</v>
      </c>
      <c r="L11" s="49">
        <v>2626</v>
      </c>
      <c r="M11" s="50">
        <f t="shared" si="2"/>
        <v>5040</v>
      </c>
      <c r="N11" s="51">
        <v>1151</v>
      </c>
      <c r="O11" s="49">
        <v>1640</v>
      </c>
      <c r="P11" s="49">
        <v>1654</v>
      </c>
      <c r="Q11" s="55">
        <f t="shared" si="3"/>
        <v>3294</v>
      </c>
      <c r="R11" s="49">
        <v>830</v>
      </c>
      <c r="S11" s="49">
        <v>1283</v>
      </c>
      <c r="T11" s="49">
        <v>1443</v>
      </c>
      <c r="U11" s="50">
        <f t="shared" si="4"/>
        <v>2726</v>
      </c>
      <c r="V11" s="62" t="s">
        <v>124</v>
      </c>
    </row>
    <row r="12" spans="1:22" ht="36" customHeight="1" x14ac:dyDescent="0.15">
      <c r="A12" s="45" t="s">
        <v>348</v>
      </c>
      <c r="B12" s="49">
        <v>4365</v>
      </c>
      <c r="C12" s="49">
        <v>5557</v>
      </c>
      <c r="D12" s="49">
        <v>5926</v>
      </c>
      <c r="E12" s="49">
        <f t="shared" si="0"/>
        <v>11483</v>
      </c>
      <c r="F12" s="51">
        <v>1055</v>
      </c>
      <c r="G12" s="49">
        <v>1442</v>
      </c>
      <c r="H12" s="49">
        <v>1518</v>
      </c>
      <c r="I12" s="55">
        <f t="shared" si="1"/>
        <v>2960</v>
      </c>
      <c r="J12" s="49">
        <v>1816</v>
      </c>
      <c r="K12" s="49">
        <v>2421</v>
      </c>
      <c r="L12" s="49">
        <v>2612</v>
      </c>
      <c r="M12" s="49">
        <f t="shared" si="2"/>
        <v>5033</v>
      </c>
      <c r="N12" s="51">
        <v>1184</v>
      </c>
      <c r="O12" s="49">
        <v>1642</v>
      </c>
      <c r="P12" s="49">
        <v>1675</v>
      </c>
      <c r="Q12" s="55">
        <f t="shared" si="3"/>
        <v>3317</v>
      </c>
      <c r="R12" s="49">
        <v>852</v>
      </c>
      <c r="S12" s="49">
        <v>1286</v>
      </c>
      <c r="T12" s="49">
        <v>1431</v>
      </c>
      <c r="U12" s="50">
        <f t="shared" si="4"/>
        <v>2717</v>
      </c>
      <c r="V12" s="62" t="s">
        <v>348</v>
      </c>
    </row>
    <row r="13" spans="1:22" ht="36" customHeight="1" x14ac:dyDescent="0.15">
      <c r="A13" s="45" t="s">
        <v>20</v>
      </c>
      <c r="B13" s="49">
        <v>4478</v>
      </c>
      <c r="C13" s="49">
        <v>5529</v>
      </c>
      <c r="D13" s="49">
        <v>5878</v>
      </c>
      <c r="E13" s="49">
        <f t="shared" si="0"/>
        <v>11407</v>
      </c>
      <c r="F13" s="51">
        <v>1067</v>
      </c>
      <c r="G13" s="49">
        <v>1445</v>
      </c>
      <c r="H13" s="49">
        <v>1534</v>
      </c>
      <c r="I13" s="55">
        <f t="shared" si="1"/>
        <v>2979</v>
      </c>
      <c r="J13" s="49">
        <v>1839</v>
      </c>
      <c r="K13" s="49">
        <v>2381</v>
      </c>
      <c r="L13" s="49">
        <v>2589</v>
      </c>
      <c r="M13" s="49">
        <f t="shared" si="2"/>
        <v>4970</v>
      </c>
      <c r="N13" s="51">
        <v>1194</v>
      </c>
      <c r="O13" s="49">
        <v>1612</v>
      </c>
      <c r="P13" s="49">
        <v>1667</v>
      </c>
      <c r="Q13" s="55">
        <f t="shared" si="3"/>
        <v>3279</v>
      </c>
      <c r="R13" s="49">
        <v>851</v>
      </c>
      <c r="S13" s="49">
        <v>1274</v>
      </c>
      <c r="T13" s="49">
        <v>1423</v>
      </c>
      <c r="U13" s="49">
        <f t="shared" si="4"/>
        <v>2697</v>
      </c>
      <c r="V13" s="62" t="s">
        <v>20</v>
      </c>
    </row>
    <row r="14" spans="1:22" ht="36" customHeight="1" x14ac:dyDescent="0.15">
      <c r="A14" s="45" t="s">
        <v>7</v>
      </c>
      <c r="B14" s="51">
        <v>4458</v>
      </c>
      <c r="C14" s="49">
        <v>5468</v>
      </c>
      <c r="D14" s="49">
        <v>5823</v>
      </c>
      <c r="E14" s="49">
        <f t="shared" si="0"/>
        <v>11291</v>
      </c>
      <c r="F14" s="51">
        <v>1086</v>
      </c>
      <c r="G14" s="49">
        <v>1447</v>
      </c>
      <c r="H14" s="49">
        <v>1551</v>
      </c>
      <c r="I14" s="55">
        <f t="shared" si="1"/>
        <v>2998</v>
      </c>
      <c r="J14" s="49">
        <v>1877</v>
      </c>
      <c r="K14" s="49">
        <v>2376</v>
      </c>
      <c r="L14" s="49">
        <v>2593</v>
      </c>
      <c r="M14" s="49">
        <f t="shared" si="2"/>
        <v>4969</v>
      </c>
      <c r="N14" s="51">
        <v>1181</v>
      </c>
      <c r="O14" s="49">
        <v>1593</v>
      </c>
      <c r="P14" s="49">
        <v>1649</v>
      </c>
      <c r="Q14" s="55">
        <f t="shared" si="3"/>
        <v>3242</v>
      </c>
      <c r="R14" s="49">
        <v>862</v>
      </c>
      <c r="S14" s="49">
        <v>1275</v>
      </c>
      <c r="T14" s="49">
        <v>1401</v>
      </c>
      <c r="U14" s="49">
        <f t="shared" si="4"/>
        <v>2676</v>
      </c>
      <c r="V14" s="62" t="s">
        <v>7</v>
      </c>
    </row>
    <row r="15" spans="1:22" ht="36" customHeight="1" x14ac:dyDescent="0.15">
      <c r="A15" s="45" t="s">
        <v>26</v>
      </c>
      <c r="B15" s="49">
        <v>4451</v>
      </c>
      <c r="C15" s="49">
        <v>5411</v>
      </c>
      <c r="D15" s="49">
        <v>5781</v>
      </c>
      <c r="E15" s="55">
        <f t="shared" si="0"/>
        <v>11192</v>
      </c>
      <c r="F15" s="49">
        <v>1101</v>
      </c>
      <c r="G15" s="49">
        <v>1447</v>
      </c>
      <c r="H15" s="49">
        <v>1562</v>
      </c>
      <c r="I15" s="55">
        <f t="shared" si="1"/>
        <v>3009</v>
      </c>
      <c r="J15" s="49">
        <v>1883</v>
      </c>
      <c r="K15" s="49">
        <v>2349</v>
      </c>
      <c r="L15" s="49">
        <v>2576</v>
      </c>
      <c r="M15" s="55">
        <f t="shared" si="2"/>
        <v>4925</v>
      </c>
      <c r="N15" s="49">
        <v>1193</v>
      </c>
      <c r="O15" s="49">
        <v>1593</v>
      </c>
      <c r="P15" s="49">
        <v>1633</v>
      </c>
      <c r="Q15" s="55">
        <f t="shared" si="3"/>
        <v>3226</v>
      </c>
      <c r="R15" s="49">
        <v>872</v>
      </c>
      <c r="S15" s="49">
        <v>1251</v>
      </c>
      <c r="T15" s="49">
        <v>1376</v>
      </c>
      <c r="U15" s="49">
        <f t="shared" si="4"/>
        <v>2627</v>
      </c>
      <c r="V15" s="62" t="s">
        <v>26</v>
      </c>
    </row>
    <row r="16" spans="1:22" ht="36" customHeight="1" x14ac:dyDescent="0.15">
      <c r="A16" s="45" t="s">
        <v>182</v>
      </c>
      <c r="B16" s="51">
        <v>4435</v>
      </c>
      <c r="C16" s="49">
        <v>5349</v>
      </c>
      <c r="D16" s="49">
        <v>5694</v>
      </c>
      <c r="E16" s="49">
        <f t="shared" si="0"/>
        <v>11043</v>
      </c>
      <c r="F16" s="51">
        <v>1106</v>
      </c>
      <c r="G16" s="49">
        <v>1432</v>
      </c>
      <c r="H16" s="49">
        <v>1572</v>
      </c>
      <c r="I16" s="49">
        <f t="shared" si="1"/>
        <v>3004</v>
      </c>
      <c r="J16" s="51">
        <v>1894</v>
      </c>
      <c r="K16" s="49">
        <v>2338</v>
      </c>
      <c r="L16" s="49">
        <v>2561</v>
      </c>
      <c r="M16" s="49">
        <f t="shared" si="2"/>
        <v>4899</v>
      </c>
      <c r="N16" s="51">
        <v>1199</v>
      </c>
      <c r="O16" s="49">
        <v>1577</v>
      </c>
      <c r="P16" s="49">
        <v>1626</v>
      </c>
      <c r="Q16" s="49">
        <f t="shared" si="3"/>
        <v>3203</v>
      </c>
      <c r="R16" s="51">
        <v>881</v>
      </c>
      <c r="S16" s="49">
        <v>1238</v>
      </c>
      <c r="T16" s="49">
        <v>1376</v>
      </c>
      <c r="U16" s="49">
        <f t="shared" si="4"/>
        <v>2614</v>
      </c>
      <c r="V16" s="62" t="s">
        <v>182</v>
      </c>
    </row>
    <row r="17" spans="1:22" ht="36" customHeight="1" x14ac:dyDescent="0.15">
      <c r="A17" s="45" t="s">
        <v>61</v>
      </c>
      <c r="B17" s="51">
        <v>4456</v>
      </c>
      <c r="C17" s="49">
        <v>5287</v>
      </c>
      <c r="D17" s="49">
        <v>5658</v>
      </c>
      <c r="E17" s="49">
        <f t="shared" si="0"/>
        <v>10945</v>
      </c>
      <c r="F17" s="51">
        <v>1118</v>
      </c>
      <c r="G17" s="49">
        <v>1439</v>
      </c>
      <c r="H17" s="49">
        <v>1591</v>
      </c>
      <c r="I17" s="55">
        <f t="shared" si="1"/>
        <v>3030</v>
      </c>
      <c r="J17" s="49">
        <v>1874</v>
      </c>
      <c r="K17" s="49">
        <v>2305</v>
      </c>
      <c r="L17" s="49">
        <v>2528</v>
      </c>
      <c r="M17" s="49">
        <f t="shared" si="2"/>
        <v>4833</v>
      </c>
      <c r="N17" s="51">
        <v>1208</v>
      </c>
      <c r="O17" s="49">
        <v>1557</v>
      </c>
      <c r="P17" s="49">
        <v>1605</v>
      </c>
      <c r="Q17" s="55">
        <f t="shared" si="3"/>
        <v>3162</v>
      </c>
      <c r="R17" s="49">
        <v>904</v>
      </c>
      <c r="S17" s="49">
        <v>1245</v>
      </c>
      <c r="T17" s="49">
        <v>1374</v>
      </c>
      <c r="U17" s="49">
        <f t="shared" si="4"/>
        <v>2619</v>
      </c>
      <c r="V17" s="62" t="s">
        <v>61</v>
      </c>
    </row>
    <row r="18" spans="1:22" ht="36" customHeight="1" x14ac:dyDescent="0.15">
      <c r="A18" s="45" t="s">
        <v>365</v>
      </c>
      <c r="B18" s="51">
        <v>4486</v>
      </c>
      <c r="C18" s="49">
        <v>5271</v>
      </c>
      <c r="D18" s="49">
        <v>5608</v>
      </c>
      <c r="E18" s="49">
        <f t="shared" si="0"/>
        <v>10879</v>
      </c>
      <c r="F18" s="51">
        <v>1129</v>
      </c>
      <c r="G18" s="49">
        <v>1440</v>
      </c>
      <c r="H18" s="49">
        <v>1584</v>
      </c>
      <c r="I18" s="55">
        <f t="shared" si="1"/>
        <v>3024</v>
      </c>
      <c r="J18" s="49">
        <v>1906</v>
      </c>
      <c r="K18" s="49">
        <v>2311</v>
      </c>
      <c r="L18" s="49">
        <v>2527</v>
      </c>
      <c r="M18" s="49">
        <f t="shared" si="2"/>
        <v>4838</v>
      </c>
      <c r="N18" s="51">
        <v>1231</v>
      </c>
      <c r="O18" s="49">
        <v>1554</v>
      </c>
      <c r="P18" s="49">
        <v>1611</v>
      </c>
      <c r="Q18" s="55">
        <f t="shared" si="3"/>
        <v>3165</v>
      </c>
      <c r="R18" s="49">
        <v>918</v>
      </c>
      <c r="S18" s="49">
        <v>1230</v>
      </c>
      <c r="T18" s="49">
        <v>1363</v>
      </c>
      <c r="U18" s="49">
        <f t="shared" si="4"/>
        <v>2593</v>
      </c>
      <c r="V18" s="62" t="s">
        <v>365</v>
      </c>
    </row>
    <row r="19" spans="1:22" ht="36" customHeight="1" x14ac:dyDescent="0.15">
      <c r="A19" s="45" t="s">
        <v>244</v>
      </c>
      <c r="B19" s="51">
        <v>4501</v>
      </c>
      <c r="C19" s="49">
        <v>5240</v>
      </c>
      <c r="D19" s="49">
        <v>5587</v>
      </c>
      <c r="E19" s="49">
        <f t="shared" si="0"/>
        <v>10827</v>
      </c>
      <c r="F19" s="51">
        <v>1155</v>
      </c>
      <c r="G19" s="49">
        <v>1455</v>
      </c>
      <c r="H19" s="49">
        <v>1594</v>
      </c>
      <c r="I19" s="55">
        <f t="shared" si="1"/>
        <v>3049</v>
      </c>
      <c r="J19" s="49">
        <v>1929</v>
      </c>
      <c r="K19" s="49">
        <v>2307</v>
      </c>
      <c r="L19" s="49">
        <v>2553</v>
      </c>
      <c r="M19" s="49">
        <f t="shared" si="2"/>
        <v>4860</v>
      </c>
      <c r="N19" s="51">
        <v>1242</v>
      </c>
      <c r="O19" s="49">
        <v>1549</v>
      </c>
      <c r="P19" s="49">
        <v>1606</v>
      </c>
      <c r="Q19" s="55">
        <f t="shared" si="3"/>
        <v>3155</v>
      </c>
      <c r="R19" s="49">
        <v>926</v>
      </c>
      <c r="S19" s="49">
        <v>1210</v>
      </c>
      <c r="T19" s="49">
        <v>1353</v>
      </c>
      <c r="U19" s="55">
        <f t="shared" si="4"/>
        <v>2563</v>
      </c>
      <c r="V19" s="62" t="s">
        <v>244</v>
      </c>
    </row>
    <row r="20" spans="1:22" ht="36" customHeight="1" x14ac:dyDescent="0.15">
      <c r="A20" s="45" t="s">
        <v>306</v>
      </c>
      <c r="B20" s="51">
        <v>4510</v>
      </c>
      <c r="C20" s="49">
        <v>5198</v>
      </c>
      <c r="D20" s="49">
        <v>5582</v>
      </c>
      <c r="E20" s="49">
        <f t="shared" si="0"/>
        <v>10780</v>
      </c>
      <c r="F20" s="51">
        <v>1177</v>
      </c>
      <c r="G20" s="49">
        <v>1445</v>
      </c>
      <c r="H20" s="49">
        <v>1603</v>
      </c>
      <c r="I20" s="55">
        <f t="shared" si="1"/>
        <v>3048</v>
      </c>
      <c r="J20" s="49">
        <v>1932</v>
      </c>
      <c r="K20" s="49">
        <v>2302</v>
      </c>
      <c r="L20" s="49">
        <v>2533</v>
      </c>
      <c r="M20" s="49">
        <f t="shared" si="2"/>
        <v>4835</v>
      </c>
      <c r="N20" s="51">
        <v>1230</v>
      </c>
      <c r="O20" s="49">
        <v>1521</v>
      </c>
      <c r="P20" s="49">
        <v>1582</v>
      </c>
      <c r="Q20" s="55">
        <f t="shared" si="3"/>
        <v>3103</v>
      </c>
      <c r="R20" s="49">
        <v>927</v>
      </c>
      <c r="S20" s="49">
        <v>1193</v>
      </c>
      <c r="T20" s="49">
        <v>1331</v>
      </c>
      <c r="U20" s="55">
        <f t="shared" si="4"/>
        <v>2524</v>
      </c>
      <c r="V20" s="62" t="s">
        <v>306</v>
      </c>
    </row>
    <row r="21" spans="1:22" ht="36" customHeight="1" x14ac:dyDescent="0.15">
      <c r="A21" s="45" t="s">
        <v>329</v>
      </c>
      <c r="B21" s="51">
        <v>4563</v>
      </c>
      <c r="C21" s="49">
        <v>5215</v>
      </c>
      <c r="D21" s="49">
        <v>5544</v>
      </c>
      <c r="E21" s="49">
        <f t="shared" si="0"/>
        <v>10759</v>
      </c>
      <c r="F21" s="51">
        <v>1167</v>
      </c>
      <c r="G21" s="49">
        <v>1421</v>
      </c>
      <c r="H21" s="49">
        <v>1571</v>
      </c>
      <c r="I21" s="55">
        <f t="shared" si="1"/>
        <v>2992</v>
      </c>
      <c r="J21" s="49">
        <v>1942</v>
      </c>
      <c r="K21" s="49">
        <v>2275</v>
      </c>
      <c r="L21" s="49">
        <v>2504</v>
      </c>
      <c r="M21" s="49">
        <f t="shared" si="2"/>
        <v>4779</v>
      </c>
      <c r="N21" s="51">
        <v>1235</v>
      </c>
      <c r="O21" s="49">
        <v>1496</v>
      </c>
      <c r="P21" s="49">
        <v>1570</v>
      </c>
      <c r="Q21" s="55">
        <f t="shared" si="3"/>
        <v>3066</v>
      </c>
      <c r="R21" s="49">
        <v>928</v>
      </c>
      <c r="S21" s="49">
        <v>1184</v>
      </c>
      <c r="T21" s="49">
        <v>1313</v>
      </c>
      <c r="U21" s="55">
        <f t="shared" si="4"/>
        <v>2497</v>
      </c>
      <c r="V21" s="62" t="s">
        <v>329</v>
      </c>
    </row>
    <row r="22" spans="1:22" ht="36" customHeight="1" x14ac:dyDescent="0.15">
      <c r="A22" s="46" t="s">
        <v>366</v>
      </c>
      <c r="B22" s="52">
        <v>0</v>
      </c>
      <c r="C22" s="53">
        <v>0</v>
      </c>
      <c r="D22" s="53">
        <v>0</v>
      </c>
      <c r="E22" s="53">
        <f t="shared" si="0"/>
        <v>0</v>
      </c>
      <c r="F22" s="52">
        <v>0</v>
      </c>
      <c r="G22" s="53">
        <v>0</v>
      </c>
      <c r="H22" s="53">
        <v>0</v>
      </c>
      <c r="I22" s="56">
        <f t="shared" si="1"/>
        <v>0</v>
      </c>
      <c r="J22" s="53">
        <v>0</v>
      </c>
      <c r="K22" s="53">
        <v>0</v>
      </c>
      <c r="L22" s="53">
        <v>0</v>
      </c>
      <c r="M22" s="53">
        <f t="shared" si="2"/>
        <v>0</v>
      </c>
      <c r="N22" s="52">
        <v>0</v>
      </c>
      <c r="O22" s="53">
        <v>0</v>
      </c>
      <c r="P22" s="53">
        <v>0</v>
      </c>
      <c r="Q22" s="56">
        <f t="shared" si="3"/>
        <v>0</v>
      </c>
      <c r="R22" s="53">
        <v>0</v>
      </c>
      <c r="S22" s="53">
        <v>0</v>
      </c>
      <c r="T22" s="53">
        <v>0</v>
      </c>
      <c r="U22" s="56">
        <f t="shared" si="4"/>
        <v>0</v>
      </c>
      <c r="V22" s="63" t="s">
        <v>366</v>
      </c>
    </row>
    <row r="23" spans="1:22" x14ac:dyDescent="0.15">
      <c r="A23" s="47" t="s">
        <v>288</v>
      </c>
    </row>
    <row r="25" spans="1:22" x14ac:dyDescent="0.15">
      <c r="R25" s="59">
        <f>B21+F21+J21+N21+R21</f>
        <v>9835</v>
      </c>
      <c r="S25" s="59">
        <f>C21+G21+K21+O21+S21</f>
        <v>11591</v>
      </c>
      <c r="T25" s="59">
        <f>D21+H21+L21+P21+T21</f>
        <v>12502</v>
      </c>
      <c r="U25" s="59">
        <f>E21+I21+M21+Q21+U21</f>
        <v>24093</v>
      </c>
    </row>
    <row r="26" spans="1:22" ht="15" customHeight="1" x14ac:dyDescent="0.15">
      <c r="R26" s="59">
        <v>9835</v>
      </c>
      <c r="S26" s="59">
        <v>11591</v>
      </c>
      <c r="T26" s="59">
        <v>12502</v>
      </c>
      <c r="U26" s="59">
        <v>24093</v>
      </c>
    </row>
  </sheetData>
  <customSheetViews>
    <customSheetView guid="{49BF0136-552B-4F71-8242-59A590B937D4}" showPageBreaks="1" fitToPage="1" printArea="1" state="hidden" view="pageBreakPreview">
      <pane ySplit="4" topLeftCell="A18" activePane="bottomLeft" state="frozen"/>
      <selection pane="bottomLeft" activeCell="T24" sqref="T24"/>
      <pageMargins left="0.59055118110236227" right="0.59055118110236227" top="0.78740157480314965" bottom="0.39370078740157483" header="0.51181102362204722" footer="0.39370078740157483"/>
      <printOptions horizontalCentered="1"/>
      <pageSetup paperSize="9" scale="68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8" orientation="landscape" verticalDpi="300" r:id="rId2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O33"/>
  <sheetViews>
    <sheetView tabSelected="1" view="pageBreakPreview" zoomScale="120" zoomScaleSheetLayoutView="120" workbookViewId="0">
      <pane ySplit="5" topLeftCell="A24" activePane="bottomLeft" state="frozen"/>
      <selection pane="bottomLeft" activeCell="M17" sqref="M17"/>
    </sheetView>
  </sheetViews>
  <sheetFormatPr defaultColWidth="8.875" defaultRowHeight="13.5" x14ac:dyDescent="0.15"/>
  <cols>
    <col min="1" max="1" width="8.125" style="13" bestFit="1" customWidth="1"/>
    <col min="2" max="2" width="0.875" style="13" customWidth="1"/>
    <col min="3" max="3" width="7.125" style="13" customWidth="1"/>
    <col min="4" max="4" width="6.25" style="13" customWidth="1"/>
    <col min="5" max="5" width="6.875" style="13" bestFit="1" customWidth="1"/>
    <col min="6" max="6" width="7.125" style="13" customWidth="1"/>
    <col min="7" max="14" width="7.75" style="13" customWidth="1"/>
    <col min="15" max="15" width="8.375" style="13" bestFit="1" customWidth="1"/>
    <col min="16" max="16384" width="8.875" style="13"/>
  </cols>
  <sheetData>
    <row r="1" spans="1:15" s="1" customFormat="1" ht="45" customHeight="1" x14ac:dyDescent="0.15">
      <c r="A1" s="356" t="s">
        <v>17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0" customFormat="1" ht="30" customHeight="1" x14ac:dyDescent="0.15">
      <c r="N2" s="401" t="s">
        <v>305</v>
      </c>
      <c r="O2" s="401"/>
    </row>
    <row r="3" spans="1:15" s="20" customFormat="1" ht="24" customHeight="1" x14ac:dyDescent="0.15">
      <c r="A3" s="411" t="s">
        <v>297</v>
      </c>
      <c r="B3" s="412"/>
      <c r="C3" s="402" t="s">
        <v>32</v>
      </c>
      <c r="D3" s="402"/>
      <c r="E3" s="402"/>
      <c r="F3" s="402" t="s">
        <v>119</v>
      </c>
      <c r="G3" s="402"/>
      <c r="H3" s="402"/>
      <c r="I3" s="402"/>
      <c r="J3" s="402"/>
      <c r="K3" s="402"/>
      <c r="L3" s="402"/>
      <c r="M3" s="402"/>
      <c r="N3" s="402"/>
      <c r="O3" s="417" t="s">
        <v>10</v>
      </c>
    </row>
    <row r="4" spans="1:15" s="20" customFormat="1" ht="21" customHeight="1" x14ac:dyDescent="0.15">
      <c r="A4" s="413"/>
      <c r="B4" s="414"/>
      <c r="C4" s="420" t="s">
        <v>5</v>
      </c>
      <c r="D4" s="420" t="s">
        <v>104</v>
      </c>
      <c r="E4" s="420" t="s">
        <v>108</v>
      </c>
      <c r="F4" s="420" t="s">
        <v>114</v>
      </c>
      <c r="G4" s="403" t="s">
        <v>27</v>
      </c>
      <c r="H4" s="403"/>
      <c r="I4" s="403"/>
      <c r="J4" s="403"/>
      <c r="K4" s="403" t="s">
        <v>29</v>
      </c>
      <c r="L4" s="403"/>
      <c r="M4" s="403"/>
      <c r="N4" s="403"/>
      <c r="O4" s="418"/>
    </row>
    <row r="5" spans="1:15" s="20" customFormat="1" ht="21" customHeight="1" x14ac:dyDescent="0.15">
      <c r="A5" s="415"/>
      <c r="B5" s="416"/>
      <c r="C5" s="403"/>
      <c r="D5" s="403"/>
      <c r="E5" s="403"/>
      <c r="F5" s="403"/>
      <c r="G5" s="73" t="s">
        <v>109</v>
      </c>
      <c r="H5" s="73" t="s">
        <v>111</v>
      </c>
      <c r="I5" s="73" t="s">
        <v>112</v>
      </c>
      <c r="J5" s="97" t="s">
        <v>113</v>
      </c>
      <c r="K5" s="73" t="s">
        <v>109</v>
      </c>
      <c r="L5" s="73" t="s">
        <v>111</v>
      </c>
      <c r="M5" s="73" t="s">
        <v>112</v>
      </c>
      <c r="N5" s="97" t="s">
        <v>113</v>
      </c>
      <c r="O5" s="419"/>
    </row>
    <row r="6" spans="1:15" s="20" customFormat="1" ht="28.5" customHeight="1" x14ac:dyDescent="0.15">
      <c r="A6" s="64" t="s">
        <v>329</v>
      </c>
      <c r="B6" s="68"/>
      <c r="C6" s="74">
        <v>-368</v>
      </c>
      <c r="D6" s="79">
        <v>591</v>
      </c>
      <c r="E6" s="82">
        <v>959</v>
      </c>
      <c r="F6" s="74">
        <v>-178</v>
      </c>
      <c r="G6" s="91">
        <v>1882</v>
      </c>
      <c r="H6" s="91">
        <v>1039</v>
      </c>
      <c r="I6" s="91">
        <v>821</v>
      </c>
      <c r="J6" s="83">
        <v>22</v>
      </c>
      <c r="K6" s="100">
        <v>2060</v>
      </c>
      <c r="L6" s="100">
        <v>1028</v>
      </c>
      <c r="M6" s="100">
        <v>988</v>
      </c>
      <c r="N6" s="103">
        <v>44</v>
      </c>
      <c r="O6" s="74">
        <v>-546</v>
      </c>
    </row>
    <row r="7" spans="1:15" s="20" customFormat="1" ht="28.5" customHeight="1" x14ac:dyDescent="0.15">
      <c r="A7" s="64" t="s">
        <v>370</v>
      </c>
      <c r="B7" s="68"/>
      <c r="C7" s="74">
        <v>-455</v>
      </c>
      <c r="D7" s="79">
        <v>511</v>
      </c>
      <c r="E7" s="82">
        <v>966</v>
      </c>
      <c r="F7" s="74">
        <v>-250</v>
      </c>
      <c r="G7" s="91">
        <v>1706</v>
      </c>
      <c r="H7" s="91">
        <v>904</v>
      </c>
      <c r="I7" s="91">
        <v>775</v>
      </c>
      <c r="J7" s="83">
        <v>27</v>
      </c>
      <c r="K7" s="100">
        <v>1956</v>
      </c>
      <c r="L7" s="100">
        <v>1049</v>
      </c>
      <c r="M7" s="100">
        <v>861</v>
      </c>
      <c r="N7" s="103">
        <v>46</v>
      </c>
      <c r="O7" s="74">
        <v>-705</v>
      </c>
    </row>
    <row r="8" spans="1:15" s="20" customFormat="1" ht="28.5" customHeight="1" x14ac:dyDescent="0.15">
      <c r="A8" s="64" t="s">
        <v>375</v>
      </c>
      <c r="B8" s="68"/>
      <c r="C8" s="74">
        <v>-435</v>
      </c>
      <c r="D8" s="79">
        <v>505</v>
      </c>
      <c r="E8" s="82">
        <v>940</v>
      </c>
      <c r="F8" s="86">
        <v>-247</v>
      </c>
      <c r="G8" s="91">
        <v>1677</v>
      </c>
      <c r="H8" s="91">
        <v>896</v>
      </c>
      <c r="I8" s="91">
        <v>750</v>
      </c>
      <c r="J8" s="83">
        <v>31</v>
      </c>
      <c r="K8" s="100">
        <v>1924</v>
      </c>
      <c r="L8" s="100">
        <v>985</v>
      </c>
      <c r="M8" s="100">
        <v>888</v>
      </c>
      <c r="N8" s="103">
        <v>51</v>
      </c>
      <c r="O8" s="74">
        <v>-682</v>
      </c>
    </row>
    <row r="9" spans="1:15" s="20" customFormat="1" ht="28.5" customHeight="1" x14ac:dyDescent="0.15">
      <c r="A9" s="64" t="s">
        <v>382</v>
      </c>
      <c r="B9" s="68"/>
      <c r="C9" s="74">
        <v>-523</v>
      </c>
      <c r="D9" s="79">
        <v>466</v>
      </c>
      <c r="E9" s="82">
        <v>989</v>
      </c>
      <c r="F9" s="74">
        <v>-251</v>
      </c>
      <c r="G9" s="91">
        <v>1694</v>
      </c>
      <c r="H9" s="91">
        <v>855</v>
      </c>
      <c r="I9" s="91">
        <v>805</v>
      </c>
      <c r="J9" s="83">
        <v>34</v>
      </c>
      <c r="K9" s="100">
        <v>1945</v>
      </c>
      <c r="L9" s="100">
        <v>980</v>
      </c>
      <c r="M9" s="100">
        <v>928</v>
      </c>
      <c r="N9" s="103">
        <v>37</v>
      </c>
      <c r="O9" s="74">
        <v>-774</v>
      </c>
    </row>
    <row r="10" spans="1:15" s="20" customFormat="1" ht="28.5" customHeight="1" x14ac:dyDescent="0.15">
      <c r="A10" s="65" t="s">
        <v>1</v>
      </c>
      <c r="B10" s="68"/>
      <c r="C10" s="74">
        <v>-469</v>
      </c>
      <c r="D10" s="79">
        <v>446</v>
      </c>
      <c r="E10" s="82">
        <v>915</v>
      </c>
      <c r="F10" s="74">
        <v>-383</v>
      </c>
      <c r="G10" s="91">
        <v>1729</v>
      </c>
      <c r="H10" s="91">
        <v>893</v>
      </c>
      <c r="I10" s="91">
        <v>816</v>
      </c>
      <c r="J10" s="83">
        <v>20</v>
      </c>
      <c r="K10" s="100">
        <v>2112</v>
      </c>
      <c r="L10" s="100">
        <v>1067</v>
      </c>
      <c r="M10" s="100">
        <v>1003</v>
      </c>
      <c r="N10" s="103">
        <v>42</v>
      </c>
      <c r="O10" s="74">
        <v>-852</v>
      </c>
    </row>
    <row r="11" spans="1:15" s="20" customFormat="1" ht="28.5" customHeight="1" x14ac:dyDescent="0.15">
      <c r="A11" s="65" t="s">
        <v>176</v>
      </c>
      <c r="B11" s="69"/>
      <c r="C11" s="74">
        <v>-526</v>
      </c>
      <c r="D11" s="79">
        <v>422</v>
      </c>
      <c r="E11" s="82">
        <v>948</v>
      </c>
      <c r="F11" s="74">
        <v>-329</v>
      </c>
      <c r="G11" s="91">
        <v>1636</v>
      </c>
      <c r="H11" s="91">
        <v>854</v>
      </c>
      <c r="I11" s="91">
        <v>756</v>
      </c>
      <c r="J11" s="83">
        <v>26</v>
      </c>
      <c r="K11" s="100">
        <v>1965</v>
      </c>
      <c r="L11" s="100">
        <v>993</v>
      </c>
      <c r="M11" s="100">
        <v>946</v>
      </c>
      <c r="N11" s="103">
        <v>26</v>
      </c>
      <c r="O11" s="74">
        <v>-855</v>
      </c>
    </row>
    <row r="12" spans="1:15" s="20" customFormat="1" ht="28.5" customHeight="1" x14ac:dyDescent="0.15">
      <c r="A12" s="65" t="s">
        <v>294</v>
      </c>
      <c r="B12" s="70"/>
      <c r="C12" s="74">
        <v>-620</v>
      </c>
      <c r="D12" s="79">
        <v>382</v>
      </c>
      <c r="E12" s="83">
        <v>1002</v>
      </c>
      <c r="F12" s="74">
        <v>-390</v>
      </c>
      <c r="G12" s="91">
        <v>1682</v>
      </c>
      <c r="H12" s="91">
        <v>754</v>
      </c>
      <c r="I12" s="91">
        <v>905</v>
      </c>
      <c r="J12" s="83">
        <v>23</v>
      </c>
      <c r="K12" s="100">
        <v>2072</v>
      </c>
      <c r="L12" s="100">
        <v>966</v>
      </c>
      <c r="M12" s="100">
        <v>1051</v>
      </c>
      <c r="N12" s="103">
        <v>55</v>
      </c>
      <c r="O12" s="74">
        <v>-1010</v>
      </c>
    </row>
    <row r="13" spans="1:15" s="20" customFormat="1" ht="28.5" customHeight="1" x14ac:dyDescent="0.15">
      <c r="A13" s="66" t="s">
        <v>424</v>
      </c>
      <c r="B13" s="70"/>
      <c r="C13" s="74">
        <v>-602</v>
      </c>
      <c r="D13" s="79">
        <v>376</v>
      </c>
      <c r="E13" s="83">
        <v>978</v>
      </c>
      <c r="F13" s="74">
        <v>-216</v>
      </c>
      <c r="G13" s="91">
        <v>1750</v>
      </c>
      <c r="H13" s="91">
        <v>860</v>
      </c>
      <c r="I13" s="91">
        <v>859</v>
      </c>
      <c r="J13" s="83">
        <v>31</v>
      </c>
      <c r="K13" s="100">
        <v>1966</v>
      </c>
      <c r="L13" s="100">
        <v>926</v>
      </c>
      <c r="M13" s="100">
        <v>1026</v>
      </c>
      <c r="N13" s="103">
        <v>14</v>
      </c>
      <c r="O13" s="74">
        <v>-818</v>
      </c>
    </row>
    <row r="14" spans="1:15" s="20" customFormat="1" ht="28.5" customHeight="1" x14ac:dyDescent="0.15">
      <c r="A14" s="66" t="s">
        <v>308</v>
      </c>
      <c r="B14" s="70"/>
      <c r="C14" s="74">
        <v>-759</v>
      </c>
      <c r="D14" s="79">
        <v>368</v>
      </c>
      <c r="E14" s="83">
        <v>1127</v>
      </c>
      <c r="F14" s="74">
        <v>-241</v>
      </c>
      <c r="G14" s="91">
        <v>1637</v>
      </c>
      <c r="H14" s="91">
        <v>813</v>
      </c>
      <c r="I14" s="91">
        <v>797</v>
      </c>
      <c r="J14" s="83">
        <v>27</v>
      </c>
      <c r="K14" s="100">
        <v>1878</v>
      </c>
      <c r="L14" s="100">
        <v>858</v>
      </c>
      <c r="M14" s="100">
        <v>1009</v>
      </c>
      <c r="N14" s="103">
        <v>11</v>
      </c>
      <c r="O14" s="74">
        <v>-1000</v>
      </c>
    </row>
    <row r="15" spans="1:15" s="20" customFormat="1" ht="28.5" customHeight="1" x14ac:dyDescent="0.15">
      <c r="A15" s="66" t="s">
        <v>322</v>
      </c>
      <c r="B15" s="71"/>
      <c r="C15" s="75" t="s">
        <v>471</v>
      </c>
      <c r="D15" s="79">
        <v>349</v>
      </c>
      <c r="E15" s="83">
        <v>1047</v>
      </c>
      <c r="F15" s="87" t="s">
        <v>531</v>
      </c>
      <c r="G15" s="91">
        <v>1565</v>
      </c>
      <c r="H15" s="91">
        <v>787</v>
      </c>
      <c r="I15" s="91">
        <v>752</v>
      </c>
      <c r="J15" s="83">
        <v>26</v>
      </c>
      <c r="K15" s="100">
        <v>1877</v>
      </c>
      <c r="L15" s="100">
        <v>832</v>
      </c>
      <c r="M15" s="102">
        <v>1039</v>
      </c>
      <c r="N15" s="104">
        <v>6</v>
      </c>
      <c r="O15" s="108" t="s">
        <v>62</v>
      </c>
    </row>
    <row r="16" spans="1:15" s="20" customFormat="1" ht="28.5" customHeight="1" x14ac:dyDescent="0.15">
      <c r="A16" s="67" t="s">
        <v>16</v>
      </c>
      <c r="B16" s="71"/>
      <c r="C16" s="76">
        <f t="shared" ref="C16:O16" si="0">SUM(C17:C28)</f>
        <v>-698</v>
      </c>
      <c r="D16" s="79">
        <f t="shared" si="0"/>
        <v>359</v>
      </c>
      <c r="E16" s="83">
        <f t="shared" si="0"/>
        <v>1057</v>
      </c>
      <c r="F16" s="74">
        <f t="shared" si="0"/>
        <v>-341</v>
      </c>
      <c r="G16" s="91">
        <f t="shared" si="0"/>
        <v>1558</v>
      </c>
      <c r="H16" s="94">
        <f t="shared" si="0"/>
        <v>716</v>
      </c>
      <c r="I16" s="91">
        <f t="shared" si="0"/>
        <v>825</v>
      </c>
      <c r="J16" s="83">
        <f t="shared" si="0"/>
        <v>17</v>
      </c>
      <c r="K16" s="100">
        <f t="shared" si="0"/>
        <v>1899</v>
      </c>
      <c r="L16" s="101">
        <f t="shared" si="0"/>
        <v>857</v>
      </c>
      <c r="M16" s="100">
        <f t="shared" si="0"/>
        <v>1030</v>
      </c>
      <c r="N16" s="105">
        <f t="shared" si="0"/>
        <v>12</v>
      </c>
      <c r="O16" s="74">
        <f t="shared" si="0"/>
        <v>-1039</v>
      </c>
    </row>
    <row r="17" spans="1:15" s="20" customFormat="1" ht="28.5" customHeight="1" x14ac:dyDescent="0.15">
      <c r="A17" s="404" t="s">
        <v>106</v>
      </c>
      <c r="B17" s="405"/>
      <c r="C17" s="77">
        <f t="shared" ref="C17:C28" si="1">D17-E17</f>
        <v>-112</v>
      </c>
      <c r="D17" s="80">
        <v>41</v>
      </c>
      <c r="E17" s="84">
        <v>153</v>
      </c>
      <c r="F17" s="77">
        <f t="shared" ref="F17:F28" si="2">G17-K17</f>
        <v>-8</v>
      </c>
      <c r="G17" s="92">
        <f t="shared" ref="G17:G28" si="3">H17+I17+J17</f>
        <v>111</v>
      </c>
      <c r="H17" s="95">
        <v>55</v>
      </c>
      <c r="I17" s="95">
        <v>56</v>
      </c>
      <c r="J17" s="98">
        <v>0</v>
      </c>
      <c r="K17" s="92">
        <f t="shared" ref="K17:K28" si="4">L17+M17+N17</f>
        <v>119</v>
      </c>
      <c r="L17" s="92">
        <v>58</v>
      </c>
      <c r="M17" s="92">
        <v>59</v>
      </c>
      <c r="N17" s="106">
        <v>2</v>
      </c>
      <c r="O17" s="77">
        <f t="shared" ref="O17:O28" si="5">C17+F17</f>
        <v>-120</v>
      </c>
    </row>
    <row r="18" spans="1:15" s="20" customFormat="1" ht="28.5" customHeight="1" x14ac:dyDescent="0.15">
      <c r="A18" s="404" t="s">
        <v>87</v>
      </c>
      <c r="B18" s="405"/>
      <c r="C18" s="74">
        <f t="shared" si="1"/>
        <v>-69</v>
      </c>
      <c r="D18" s="79">
        <v>25</v>
      </c>
      <c r="E18" s="82">
        <v>94</v>
      </c>
      <c r="F18" s="74">
        <f t="shared" si="2"/>
        <v>-25</v>
      </c>
      <c r="G18" s="88">
        <f t="shared" si="3"/>
        <v>97</v>
      </c>
      <c r="H18" s="91">
        <v>49</v>
      </c>
      <c r="I18" s="91">
        <v>48</v>
      </c>
      <c r="J18" s="83">
        <v>0</v>
      </c>
      <c r="K18" s="88">
        <f t="shared" si="4"/>
        <v>122</v>
      </c>
      <c r="L18" s="88">
        <v>48</v>
      </c>
      <c r="M18" s="88">
        <v>73</v>
      </c>
      <c r="N18" s="105">
        <v>1</v>
      </c>
      <c r="O18" s="74">
        <f t="shared" si="5"/>
        <v>-94</v>
      </c>
    </row>
    <row r="19" spans="1:15" s="20" customFormat="1" ht="28.5" customHeight="1" x14ac:dyDescent="0.15">
      <c r="A19" s="404" t="s">
        <v>371</v>
      </c>
      <c r="B19" s="405"/>
      <c r="C19" s="74">
        <f t="shared" si="1"/>
        <v>-74</v>
      </c>
      <c r="D19" s="79">
        <v>20</v>
      </c>
      <c r="E19" s="82">
        <v>94</v>
      </c>
      <c r="F19" s="74">
        <f t="shared" si="2"/>
        <v>-198</v>
      </c>
      <c r="G19" s="88">
        <f t="shared" si="3"/>
        <v>305</v>
      </c>
      <c r="H19" s="91">
        <v>159</v>
      </c>
      <c r="I19" s="91">
        <v>146</v>
      </c>
      <c r="J19" s="83">
        <v>0</v>
      </c>
      <c r="K19" s="88">
        <f t="shared" si="4"/>
        <v>503</v>
      </c>
      <c r="L19" s="88">
        <v>173</v>
      </c>
      <c r="M19" s="88">
        <v>328</v>
      </c>
      <c r="N19" s="105">
        <v>2</v>
      </c>
      <c r="O19" s="74">
        <f t="shared" si="5"/>
        <v>-272</v>
      </c>
    </row>
    <row r="20" spans="1:15" s="20" customFormat="1" ht="28.5" customHeight="1" x14ac:dyDescent="0.15">
      <c r="A20" s="404" t="s">
        <v>425</v>
      </c>
      <c r="B20" s="405"/>
      <c r="C20" s="74">
        <f t="shared" si="1"/>
        <v>-70</v>
      </c>
      <c r="D20" s="79">
        <v>26</v>
      </c>
      <c r="E20" s="82">
        <v>96</v>
      </c>
      <c r="F20" s="88">
        <f t="shared" si="2"/>
        <v>41</v>
      </c>
      <c r="G20" s="88">
        <f t="shared" si="3"/>
        <v>236</v>
      </c>
      <c r="H20" s="91">
        <v>92</v>
      </c>
      <c r="I20" s="91">
        <v>138</v>
      </c>
      <c r="J20" s="83">
        <v>6</v>
      </c>
      <c r="K20" s="88">
        <f t="shared" si="4"/>
        <v>195</v>
      </c>
      <c r="L20" s="88">
        <v>90</v>
      </c>
      <c r="M20" s="88">
        <v>105</v>
      </c>
      <c r="N20" s="105">
        <v>0</v>
      </c>
      <c r="O20" s="74">
        <f t="shared" si="5"/>
        <v>-29</v>
      </c>
    </row>
    <row r="21" spans="1:15" s="20" customFormat="1" ht="28.5" customHeight="1" x14ac:dyDescent="0.15">
      <c r="A21" s="404" t="s">
        <v>40</v>
      </c>
      <c r="B21" s="405"/>
      <c r="C21" s="74">
        <f t="shared" si="1"/>
        <v>-47</v>
      </c>
      <c r="D21" s="79">
        <v>40</v>
      </c>
      <c r="E21" s="82">
        <v>87</v>
      </c>
      <c r="F21" s="74">
        <f t="shared" si="2"/>
        <v>-10</v>
      </c>
      <c r="G21" s="88">
        <f t="shared" si="3"/>
        <v>105</v>
      </c>
      <c r="H21" s="91">
        <v>40</v>
      </c>
      <c r="I21" s="91">
        <v>62</v>
      </c>
      <c r="J21" s="83">
        <v>3</v>
      </c>
      <c r="K21" s="88">
        <f t="shared" si="4"/>
        <v>115</v>
      </c>
      <c r="L21" s="88">
        <v>65</v>
      </c>
      <c r="M21" s="88">
        <v>49</v>
      </c>
      <c r="N21" s="105">
        <v>1</v>
      </c>
      <c r="O21" s="74">
        <f t="shared" si="5"/>
        <v>-57</v>
      </c>
    </row>
    <row r="22" spans="1:15" s="20" customFormat="1" ht="28.5" customHeight="1" x14ac:dyDescent="0.15">
      <c r="A22" s="404" t="s">
        <v>422</v>
      </c>
      <c r="B22" s="405"/>
      <c r="C22" s="74">
        <f t="shared" si="1"/>
        <v>-48</v>
      </c>
      <c r="D22" s="79">
        <v>24</v>
      </c>
      <c r="E22" s="82">
        <v>72</v>
      </c>
      <c r="F22" s="74">
        <f t="shared" si="2"/>
        <v>-75</v>
      </c>
      <c r="G22" s="88">
        <f t="shared" si="3"/>
        <v>79</v>
      </c>
      <c r="H22" s="91">
        <v>32</v>
      </c>
      <c r="I22" s="91">
        <v>46</v>
      </c>
      <c r="J22" s="83">
        <v>1</v>
      </c>
      <c r="K22" s="88">
        <f t="shared" si="4"/>
        <v>154</v>
      </c>
      <c r="L22" s="88">
        <v>68</v>
      </c>
      <c r="M22" s="88">
        <v>86</v>
      </c>
      <c r="N22" s="105">
        <v>0</v>
      </c>
      <c r="O22" s="74">
        <f t="shared" si="5"/>
        <v>-123</v>
      </c>
    </row>
    <row r="23" spans="1:15" s="20" customFormat="1" ht="28.5" customHeight="1" x14ac:dyDescent="0.15">
      <c r="A23" s="404" t="s">
        <v>426</v>
      </c>
      <c r="B23" s="405"/>
      <c r="C23" s="74">
        <f t="shared" si="1"/>
        <v>-50</v>
      </c>
      <c r="D23" s="79">
        <v>29</v>
      </c>
      <c r="E23" s="82">
        <v>79</v>
      </c>
      <c r="F23" s="89">
        <f t="shared" si="2"/>
        <v>12</v>
      </c>
      <c r="G23" s="88">
        <f t="shared" si="3"/>
        <v>127</v>
      </c>
      <c r="H23" s="91">
        <v>61</v>
      </c>
      <c r="I23" s="91">
        <v>66</v>
      </c>
      <c r="J23" s="83">
        <v>0</v>
      </c>
      <c r="K23" s="88">
        <f t="shared" si="4"/>
        <v>115</v>
      </c>
      <c r="L23" s="88">
        <v>51</v>
      </c>
      <c r="M23" s="88">
        <v>63</v>
      </c>
      <c r="N23" s="105">
        <v>1</v>
      </c>
      <c r="O23" s="74">
        <f t="shared" si="5"/>
        <v>-38</v>
      </c>
    </row>
    <row r="24" spans="1:15" s="20" customFormat="1" ht="28.5" customHeight="1" x14ac:dyDescent="0.15">
      <c r="A24" s="404" t="s">
        <v>427</v>
      </c>
      <c r="B24" s="405"/>
      <c r="C24" s="74">
        <f t="shared" si="1"/>
        <v>-51</v>
      </c>
      <c r="D24" s="79">
        <v>20</v>
      </c>
      <c r="E24" s="82">
        <v>71</v>
      </c>
      <c r="F24" s="86">
        <f t="shared" si="2"/>
        <v>-40</v>
      </c>
      <c r="G24" s="88">
        <f t="shared" si="3"/>
        <v>79</v>
      </c>
      <c r="H24" s="91">
        <v>37</v>
      </c>
      <c r="I24" s="91">
        <v>40</v>
      </c>
      <c r="J24" s="83">
        <v>2</v>
      </c>
      <c r="K24" s="88">
        <f t="shared" si="4"/>
        <v>119</v>
      </c>
      <c r="L24" s="88">
        <v>60</v>
      </c>
      <c r="M24" s="88">
        <v>59</v>
      </c>
      <c r="N24" s="105">
        <v>0</v>
      </c>
      <c r="O24" s="74">
        <f t="shared" si="5"/>
        <v>-91</v>
      </c>
    </row>
    <row r="25" spans="1:15" s="20" customFormat="1" ht="28.5" customHeight="1" x14ac:dyDescent="0.15">
      <c r="A25" s="404" t="s">
        <v>428</v>
      </c>
      <c r="B25" s="405"/>
      <c r="C25" s="74">
        <f t="shared" si="1"/>
        <v>-52</v>
      </c>
      <c r="D25" s="79">
        <v>33</v>
      </c>
      <c r="E25" s="82">
        <v>85</v>
      </c>
      <c r="F25" s="86">
        <f t="shared" si="2"/>
        <v>-17</v>
      </c>
      <c r="G25" s="88">
        <f t="shared" si="3"/>
        <v>95</v>
      </c>
      <c r="H25" s="91">
        <v>40</v>
      </c>
      <c r="I25" s="91">
        <v>54</v>
      </c>
      <c r="J25" s="83">
        <v>1</v>
      </c>
      <c r="K25" s="88">
        <f t="shared" si="4"/>
        <v>112</v>
      </c>
      <c r="L25" s="88">
        <v>43</v>
      </c>
      <c r="M25" s="88">
        <v>68</v>
      </c>
      <c r="N25" s="105">
        <v>1</v>
      </c>
      <c r="O25" s="74">
        <f t="shared" si="5"/>
        <v>-69</v>
      </c>
    </row>
    <row r="26" spans="1:15" s="20" customFormat="1" ht="28.5" customHeight="1" x14ac:dyDescent="0.15">
      <c r="A26" s="404" t="s">
        <v>41</v>
      </c>
      <c r="B26" s="405"/>
      <c r="C26" s="74">
        <f t="shared" si="1"/>
        <v>-32</v>
      </c>
      <c r="D26" s="79">
        <v>38</v>
      </c>
      <c r="E26" s="82">
        <v>70</v>
      </c>
      <c r="F26" s="86">
        <f t="shared" si="2"/>
        <v>-23</v>
      </c>
      <c r="G26" s="88">
        <f t="shared" si="3"/>
        <v>99</v>
      </c>
      <c r="H26" s="91">
        <v>43</v>
      </c>
      <c r="I26" s="91">
        <v>56</v>
      </c>
      <c r="J26" s="83">
        <v>0</v>
      </c>
      <c r="K26" s="88">
        <f t="shared" si="4"/>
        <v>122</v>
      </c>
      <c r="L26" s="88">
        <v>55</v>
      </c>
      <c r="M26" s="88">
        <v>66</v>
      </c>
      <c r="N26" s="105">
        <v>1</v>
      </c>
      <c r="O26" s="74">
        <f t="shared" si="5"/>
        <v>-55</v>
      </c>
    </row>
    <row r="27" spans="1:15" s="20" customFormat="1" ht="28.5" customHeight="1" x14ac:dyDescent="0.15">
      <c r="A27" s="404" t="s">
        <v>430</v>
      </c>
      <c r="B27" s="405"/>
      <c r="C27" s="74">
        <f t="shared" si="1"/>
        <v>-44</v>
      </c>
      <c r="D27" s="79">
        <v>28</v>
      </c>
      <c r="E27" s="82">
        <v>72</v>
      </c>
      <c r="F27" s="89">
        <f t="shared" si="2"/>
        <v>23</v>
      </c>
      <c r="G27" s="88">
        <f t="shared" si="3"/>
        <v>97</v>
      </c>
      <c r="H27" s="91">
        <v>45</v>
      </c>
      <c r="I27" s="91">
        <v>50</v>
      </c>
      <c r="J27" s="83">
        <v>2</v>
      </c>
      <c r="K27" s="88">
        <f t="shared" si="4"/>
        <v>74</v>
      </c>
      <c r="L27" s="88">
        <v>45</v>
      </c>
      <c r="M27" s="88">
        <v>27</v>
      </c>
      <c r="N27" s="105">
        <v>2</v>
      </c>
      <c r="O27" s="74">
        <f t="shared" si="5"/>
        <v>-21</v>
      </c>
    </row>
    <row r="28" spans="1:15" s="20" customFormat="1" ht="28.5" customHeight="1" x14ac:dyDescent="0.15">
      <c r="A28" s="406" t="s">
        <v>35</v>
      </c>
      <c r="B28" s="407"/>
      <c r="C28" s="78">
        <f t="shared" si="1"/>
        <v>-49</v>
      </c>
      <c r="D28" s="81">
        <v>35</v>
      </c>
      <c r="E28" s="85">
        <v>84</v>
      </c>
      <c r="F28" s="90">
        <f t="shared" si="2"/>
        <v>-21</v>
      </c>
      <c r="G28" s="93">
        <f t="shared" si="3"/>
        <v>128</v>
      </c>
      <c r="H28" s="96">
        <v>63</v>
      </c>
      <c r="I28" s="96">
        <v>63</v>
      </c>
      <c r="J28" s="99">
        <v>2</v>
      </c>
      <c r="K28" s="93">
        <f t="shared" si="4"/>
        <v>149</v>
      </c>
      <c r="L28" s="93">
        <v>101</v>
      </c>
      <c r="M28" s="93">
        <v>47</v>
      </c>
      <c r="N28" s="107">
        <v>1</v>
      </c>
      <c r="O28" s="78">
        <f t="shared" si="5"/>
        <v>-70</v>
      </c>
    </row>
    <row r="29" spans="1:15" s="20" customFormat="1" ht="30" customHeight="1" x14ac:dyDescent="0.15">
      <c r="A29" s="408" t="s">
        <v>97</v>
      </c>
      <c r="B29" s="408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</row>
    <row r="30" spans="1:15" s="20" customFormat="1" ht="24" customHeight="1" x14ac:dyDescent="0.15">
      <c r="A30" s="365" t="s">
        <v>431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</row>
    <row r="31" spans="1:15" ht="18" customHeight="1" x14ac:dyDescent="0.15">
      <c r="A31" s="409" t="s">
        <v>432</v>
      </c>
      <c r="B31" s="409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</row>
    <row r="32" spans="1:15" s="20" customFormat="1" ht="18" customHeight="1" x14ac:dyDescent="0.15"/>
    <row r="33" spans="1:15" s="20" customFormat="1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</sheetData>
  <mergeCells count="27">
    <mergeCell ref="A27:B27"/>
    <mergeCell ref="A28:B28"/>
    <mergeCell ref="A29:O29"/>
    <mergeCell ref="A30:O30"/>
    <mergeCell ref="A31:O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:O1"/>
    <mergeCell ref="N2:O2"/>
    <mergeCell ref="C3:E3"/>
    <mergeCell ref="F3:N3"/>
    <mergeCell ref="G4:J4"/>
    <mergeCell ref="K4:N4"/>
    <mergeCell ref="A3:B5"/>
    <mergeCell ref="O3:O5"/>
    <mergeCell ref="C4:C5"/>
    <mergeCell ref="D4:D5"/>
    <mergeCell ref="E4:E5"/>
    <mergeCell ref="F4:F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Q29"/>
  <sheetViews>
    <sheetView view="pageBreakPreview" zoomScale="75" zoomScaleNormal="75" zoomScaleSheetLayoutView="75" workbookViewId="0">
      <selection activeCell="I25" sqref="I25"/>
    </sheetView>
  </sheetViews>
  <sheetFormatPr defaultColWidth="8.875" defaultRowHeight="13.5" x14ac:dyDescent="0.15"/>
  <cols>
    <col min="1" max="1" width="20.625" style="13" customWidth="1"/>
    <col min="2" max="5" width="17.75" style="13" customWidth="1"/>
    <col min="6" max="6" width="20.625" style="13" customWidth="1"/>
    <col min="7" max="10" width="17.75" style="13" customWidth="1"/>
    <col min="11" max="16384" width="8.875" style="13"/>
  </cols>
  <sheetData>
    <row r="1" spans="1:17" s="1" customFormat="1" ht="45" customHeight="1" x14ac:dyDescent="0.15">
      <c r="A1" s="421" t="s">
        <v>4</v>
      </c>
      <c r="B1" s="421"/>
      <c r="C1" s="421"/>
      <c r="D1" s="421"/>
      <c r="E1" s="421"/>
      <c r="F1" s="421"/>
      <c r="G1" s="421"/>
      <c r="H1" s="421"/>
      <c r="I1" s="421"/>
      <c r="J1" s="421"/>
      <c r="K1" s="23"/>
      <c r="L1" s="23"/>
      <c r="M1" s="23"/>
      <c r="N1" s="23"/>
      <c r="O1" s="23"/>
      <c r="P1" s="23"/>
      <c r="Q1" s="23"/>
    </row>
    <row r="2" spans="1:17" s="1" customFormat="1" ht="30" customHeight="1" x14ac:dyDescent="0.15">
      <c r="A2" s="3"/>
      <c r="B2" s="14"/>
      <c r="C2" s="14"/>
      <c r="D2" s="14"/>
      <c r="E2" s="116"/>
      <c r="F2" s="14"/>
      <c r="G2" s="14"/>
      <c r="H2" s="14"/>
      <c r="I2" s="121"/>
      <c r="J2" s="116" t="s">
        <v>303</v>
      </c>
      <c r="K2" s="23"/>
      <c r="L2" s="23"/>
      <c r="M2" s="23"/>
      <c r="N2" s="23"/>
      <c r="O2" s="23"/>
      <c r="P2" s="23"/>
      <c r="Q2" s="23"/>
    </row>
    <row r="3" spans="1:17" ht="27" customHeight="1" x14ac:dyDescent="0.15">
      <c r="A3" s="423" t="s">
        <v>283</v>
      </c>
      <c r="B3" s="425" t="s">
        <v>122</v>
      </c>
      <c r="C3" s="402" t="s">
        <v>120</v>
      </c>
      <c r="D3" s="402"/>
      <c r="E3" s="422"/>
      <c r="F3" s="423" t="s">
        <v>233</v>
      </c>
      <c r="G3" s="425" t="s">
        <v>122</v>
      </c>
      <c r="H3" s="358" t="s">
        <v>148</v>
      </c>
      <c r="I3" s="402"/>
      <c r="J3" s="422"/>
    </row>
    <row r="4" spans="1:17" ht="27" customHeight="1" x14ac:dyDescent="0.15">
      <c r="A4" s="424"/>
      <c r="B4" s="426"/>
      <c r="C4" s="115" t="s">
        <v>123</v>
      </c>
      <c r="D4" s="115" t="s">
        <v>125</v>
      </c>
      <c r="E4" s="4" t="s">
        <v>66</v>
      </c>
      <c r="F4" s="424"/>
      <c r="G4" s="426"/>
      <c r="H4" s="115" t="s">
        <v>123</v>
      </c>
      <c r="I4" s="115" t="s">
        <v>125</v>
      </c>
      <c r="J4" s="4" t="s">
        <v>66</v>
      </c>
    </row>
    <row r="5" spans="1:17" ht="31.5" customHeight="1" x14ac:dyDescent="0.15">
      <c r="A5" s="109" t="s">
        <v>126</v>
      </c>
      <c r="B5" s="111">
        <v>9786</v>
      </c>
      <c r="C5" s="111">
        <f>SUM(D5:E5)</f>
        <v>50412</v>
      </c>
      <c r="D5" s="111">
        <v>25393</v>
      </c>
      <c r="E5" s="111">
        <v>25019</v>
      </c>
      <c r="F5" s="117" t="s">
        <v>20</v>
      </c>
      <c r="G5" s="111">
        <v>28411</v>
      </c>
      <c r="H5" s="111">
        <v>79353</v>
      </c>
      <c r="I5" s="111">
        <v>38303</v>
      </c>
      <c r="J5" s="111">
        <v>41050</v>
      </c>
    </row>
    <row r="6" spans="1:17" ht="31.5" customHeight="1" x14ac:dyDescent="0.15">
      <c r="A6" s="109" t="s">
        <v>127</v>
      </c>
      <c r="B6" s="111">
        <v>9935</v>
      </c>
      <c r="C6" s="111">
        <f>SUM(D6:E6)</f>
        <v>51971</v>
      </c>
      <c r="D6" s="111">
        <v>26388</v>
      </c>
      <c r="E6" s="111">
        <v>25583</v>
      </c>
      <c r="F6" s="117" t="s">
        <v>7</v>
      </c>
      <c r="G6" s="112">
        <v>28601</v>
      </c>
      <c r="H6" s="111">
        <v>78905</v>
      </c>
      <c r="I6" s="111">
        <v>38092</v>
      </c>
      <c r="J6" s="111">
        <v>40813</v>
      </c>
    </row>
    <row r="7" spans="1:17" ht="31.5" customHeight="1" x14ac:dyDescent="0.15">
      <c r="A7" s="109" t="s">
        <v>128</v>
      </c>
      <c r="B7" s="111">
        <v>10049</v>
      </c>
      <c r="C7" s="111">
        <f>SUM(D7:E7)</f>
        <v>51829</v>
      </c>
      <c r="D7" s="111">
        <v>25872</v>
      </c>
      <c r="E7" s="111">
        <v>25957</v>
      </c>
      <c r="F7" s="117" t="s">
        <v>26</v>
      </c>
      <c r="G7" s="112">
        <v>28853</v>
      </c>
      <c r="H7" s="111">
        <v>78469</v>
      </c>
      <c r="I7" s="111">
        <v>37871</v>
      </c>
      <c r="J7" s="111">
        <v>40598</v>
      </c>
    </row>
    <row r="8" spans="1:17" ht="31.5" customHeight="1" x14ac:dyDescent="0.15">
      <c r="A8" s="109" t="s">
        <v>129</v>
      </c>
      <c r="B8" s="111" t="s">
        <v>381</v>
      </c>
      <c r="C8" s="111">
        <v>63233</v>
      </c>
      <c r="D8" s="111">
        <v>30212</v>
      </c>
      <c r="E8" s="111">
        <v>33021</v>
      </c>
      <c r="F8" s="117" t="s">
        <v>182</v>
      </c>
      <c r="G8" s="112">
        <v>29096</v>
      </c>
      <c r="H8" s="111">
        <v>78041</v>
      </c>
      <c r="I8" s="111">
        <v>37636</v>
      </c>
      <c r="J8" s="111">
        <v>40405</v>
      </c>
    </row>
    <row r="9" spans="1:17" ht="31.5" customHeight="1" x14ac:dyDescent="0.15">
      <c r="A9" s="109" t="s">
        <v>131</v>
      </c>
      <c r="B9" s="111">
        <v>12190</v>
      </c>
      <c r="C9" s="111">
        <f t="shared" ref="C9:C23" si="0">SUM(D9:E9)</f>
        <v>63887</v>
      </c>
      <c r="D9" s="111">
        <v>30983</v>
      </c>
      <c r="E9" s="111">
        <v>32904</v>
      </c>
      <c r="F9" s="117" t="s">
        <v>61</v>
      </c>
      <c r="G9" s="112">
        <v>29255</v>
      </c>
      <c r="H9" s="111">
        <v>77521</v>
      </c>
      <c r="I9" s="111">
        <v>37360</v>
      </c>
      <c r="J9" s="111">
        <v>40161</v>
      </c>
    </row>
    <row r="10" spans="1:17" ht="31.5" customHeight="1" x14ac:dyDescent="0.15">
      <c r="A10" s="109" t="s">
        <v>132</v>
      </c>
      <c r="B10" s="111">
        <v>12204</v>
      </c>
      <c r="C10" s="111">
        <f t="shared" si="0"/>
        <v>62374</v>
      </c>
      <c r="D10" s="111">
        <v>30316</v>
      </c>
      <c r="E10" s="111">
        <v>32058</v>
      </c>
      <c r="F10" s="117" t="s">
        <v>365</v>
      </c>
      <c r="G10" s="112">
        <v>29632</v>
      </c>
      <c r="H10" s="111">
        <v>77167</v>
      </c>
      <c r="I10" s="111">
        <v>37249</v>
      </c>
      <c r="J10" s="111">
        <v>39918</v>
      </c>
    </row>
    <row r="11" spans="1:17" ht="31.5" customHeight="1" x14ac:dyDescent="0.15">
      <c r="A11" s="109" t="s">
        <v>135</v>
      </c>
      <c r="B11" s="111">
        <v>12766</v>
      </c>
      <c r="C11" s="111">
        <f t="shared" si="0"/>
        <v>60110</v>
      </c>
      <c r="D11" s="111">
        <v>29087</v>
      </c>
      <c r="E11" s="111">
        <v>31023</v>
      </c>
      <c r="F11" s="117" t="s">
        <v>244</v>
      </c>
      <c r="G11" s="112">
        <v>29957</v>
      </c>
      <c r="H11" s="111">
        <v>76974</v>
      </c>
      <c r="I11" s="111">
        <v>37113</v>
      </c>
      <c r="J11" s="111">
        <v>39861</v>
      </c>
    </row>
    <row r="12" spans="1:17" ht="31.5" customHeight="1" x14ac:dyDescent="0.15">
      <c r="A12" s="109" t="s">
        <v>137</v>
      </c>
      <c r="B12" s="111">
        <v>13696</v>
      </c>
      <c r="C12" s="111">
        <f t="shared" si="0"/>
        <v>59105</v>
      </c>
      <c r="D12" s="111">
        <v>28479</v>
      </c>
      <c r="E12" s="111">
        <v>30626</v>
      </c>
      <c r="F12" s="117" t="s">
        <v>306</v>
      </c>
      <c r="G12" s="112">
        <v>30059</v>
      </c>
      <c r="H12" s="111">
        <v>76407</v>
      </c>
      <c r="I12" s="111">
        <v>36828</v>
      </c>
      <c r="J12" s="111">
        <v>39579</v>
      </c>
    </row>
    <row r="13" spans="1:17" ht="31.5" customHeight="1" x14ac:dyDescent="0.15">
      <c r="A13" s="109" t="s">
        <v>138</v>
      </c>
      <c r="B13" s="111">
        <v>14604</v>
      </c>
      <c r="C13" s="111">
        <f t="shared" si="0"/>
        <v>58467</v>
      </c>
      <c r="D13" s="111">
        <v>28377</v>
      </c>
      <c r="E13" s="111">
        <v>30090</v>
      </c>
      <c r="F13" s="117" t="s">
        <v>329</v>
      </c>
      <c r="G13" s="112">
        <v>30208</v>
      </c>
      <c r="H13" s="111">
        <v>75813</v>
      </c>
      <c r="I13" s="111">
        <v>36553</v>
      </c>
      <c r="J13" s="111">
        <v>39260</v>
      </c>
    </row>
    <row r="14" spans="1:17" ht="31.5" customHeight="1" x14ac:dyDescent="0.15">
      <c r="A14" s="109" t="s">
        <v>6</v>
      </c>
      <c r="B14" s="111">
        <v>15735</v>
      </c>
      <c r="C14" s="111">
        <f t="shared" si="0"/>
        <v>60439</v>
      </c>
      <c r="D14" s="111">
        <v>29565</v>
      </c>
      <c r="E14" s="111">
        <v>30874</v>
      </c>
      <c r="F14" s="117" t="s">
        <v>366</v>
      </c>
      <c r="G14" s="112">
        <v>30553</v>
      </c>
      <c r="H14" s="111">
        <v>75228</v>
      </c>
      <c r="I14" s="111">
        <v>36397</v>
      </c>
      <c r="J14" s="111">
        <v>38831</v>
      </c>
    </row>
    <row r="15" spans="1:17" ht="31.5" customHeight="1" x14ac:dyDescent="0.15">
      <c r="A15" s="109" t="s">
        <v>141</v>
      </c>
      <c r="B15" s="111">
        <v>16144</v>
      </c>
      <c r="C15" s="111">
        <f t="shared" si="0"/>
        <v>61253</v>
      </c>
      <c r="D15" s="111">
        <v>29930</v>
      </c>
      <c r="E15" s="111">
        <v>31323</v>
      </c>
      <c r="F15" s="117" t="s">
        <v>372</v>
      </c>
      <c r="G15" s="112">
        <v>30654</v>
      </c>
      <c r="H15" s="111">
        <v>74459</v>
      </c>
      <c r="I15" s="111">
        <v>35948</v>
      </c>
      <c r="J15" s="111">
        <v>38511</v>
      </c>
    </row>
    <row r="16" spans="1:17" ht="31.5" customHeight="1" x14ac:dyDescent="0.15">
      <c r="A16" s="109" t="s">
        <v>143</v>
      </c>
      <c r="B16" s="111">
        <v>16388</v>
      </c>
      <c r="C16" s="111">
        <f t="shared" si="0"/>
        <v>60749</v>
      </c>
      <c r="D16" s="111">
        <v>29422</v>
      </c>
      <c r="E16" s="111">
        <v>31327</v>
      </c>
      <c r="F16" s="117" t="s">
        <v>377</v>
      </c>
      <c r="G16" s="112">
        <v>30768</v>
      </c>
      <c r="H16" s="111">
        <v>73834</v>
      </c>
      <c r="I16" s="111">
        <v>35714</v>
      </c>
      <c r="J16" s="111">
        <v>38120</v>
      </c>
    </row>
    <row r="17" spans="1:10" ht="31.5" customHeight="1" x14ac:dyDescent="0.15">
      <c r="A17" s="109" t="s">
        <v>144</v>
      </c>
      <c r="B17" s="111">
        <v>16758</v>
      </c>
      <c r="C17" s="111">
        <f t="shared" si="0"/>
        <v>59044</v>
      </c>
      <c r="D17" s="111">
        <v>28500</v>
      </c>
      <c r="E17" s="111">
        <v>30544</v>
      </c>
      <c r="F17" s="117" t="s">
        <v>45</v>
      </c>
      <c r="G17" s="112">
        <v>30935</v>
      </c>
      <c r="H17" s="111">
        <v>73133</v>
      </c>
      <c r="I17" s="111">
        <v>35436</v>
      </c>
      <c r="J17" s="111">
        <v>37697</v>
      </c>
    </row>
    <row r="18" spans="1:10" ht="31.5" customHeight="1" x14ac:dyDescent="0.15">
      <c r="A18" s="109" t="s">
        <v>145</v>
      </c>
      <c r="B18" s="111">
        <v>17366</v>
      </c>
      <c r="C18" s="111">
        <f t="shared" si="0"/>
        <v>57666</v>
      </c>
      <c r="D18" s="111">
        <v>27937</v>
      </c>
      <c r="E18" s="111">
        <v>29729</v>
      </c>
      <c r="F18" s="117" t="s">
        <v>460</v>
      </c>
      <c r="G18" s="112">
        <v>31051</v>
      </c>
      <c r="H18" s="111">
        <v>72193</v>
      </c>
      <c r="I18" s="111">
        <v>35018</v>
      </c>
      <c r="J18" s="111">
        <v>37175</v>
      </c>
    </row>
    <row r="19" spans="1:10" ht="31.5" customHeight="1" x14ac:dyDescent="0.15">
      <c r="A19" s="109" t="s">
        <v>147</v>
      </c>
      <c r="B19" s="111">
        <v>18015</v>
      </c>
      <c r="C19" s="111">
        <f t="shared" si="0"/>
        <v>56728</v>
      </c>
      <c r="D19" s="111">
        <v>27469</v>
      </c>
      <c r="E19" s="111">
        <v>29259</v>
      </c>
      <c r="F19" s="117" t="s">
        <v>459</v>
      </c>
      <c r="G19" s="112">
        <v>31206</v>
      </c>
      <c r="H19" s="111">
        <v>71336</v>
      </c>
      <c r="I19" s="111">
        <v>34620</v>
      </c>
      <c r="J19" s="111">
        <v>36716</v>
      </c>
    </row>
    <row r="20" spans="1:10" ht="33.75" customHeight="1" x14ac:dyDescent="0.15">
      <c r="A20" s="109" t="s">
        <v>77</v>
      </c>
      <c r="B20" s="111">
        <v>26116</v>
      </c>
      <c r="C20" s="111">
        <f t="shared" si="0"/>
        <v>78002</v>
      </c>
      <c r="D20" s="111">
        <v>37586</v>
      </c>
      <c r="E20" s="111">
        <v>40416</v>
      </c>
      <c r="F20" s="117" t="s">
        <v>458</v>
      </c>
      <c r="G20" s="112">
        <v>31187</v>
      </c>
      <c r="H20" s="111">
        <v>70327</v>
      </c>
      <c r="I20" s="111">
        <v>34245</v>
      </c>
      <c r="J20" s="111">
        <v>36082</v>
      </c>
    </row>
    <row r="21" spans="1:10" ht="31.5" customHeight="1" x14ac:dyDescent="0.15">
      <c r="A21" s="109" t="s">
        <v>293</v>
      </c>
      <c r="B21" s="111">
        <v>26910</v>
      </c>
      <c r="C21" s="111">
        <f t="shared" si="0"/>
        <v>76063</v>
      </c>
      <c r="D21" s="111">
        <v>36630</v>
      </c>
      <c r="E21" s="111">
        <v>39433</v>
      </c>
      <c r="F21" s="118" t="s">
        <v>73</v>
      </c>
      <c r="G21" s="112">
        <v>31318</v>
      </c>
      <c r="H21" s="111">
        <v>69430</v>
      </c>
      <c r="I21" s="111">
        <v>33779</v>
      </c>
      <c r="J21" s="111">
        <v>35651</v>
      </c>
    </row>
    <row r="22" spans="1:10" ht="34.5" customHeight="1" x14ac:dyDescent="0.15">
      <c r="A22" s="109" t="s">
        <v>296</v>
      </c>
      <c r="B22" s="112">
        <v>27193</v>
      </c>
      <c r="C22" s="111">
        <f t="shared" si="0"/>
        <v>73019</v>
      </c>
      <c r="D22" s="111">
        <v>35344</v>
      </c>
      <c r="E22" s="111">
        <v>37675</v>
      </c>
      <c r="F22" s="117" t="s">
        <v>503</v>
      </c>
      <c r="G22" s="112">
        <v>31503</v>
      </c>
      <c r="H22" s="111">
        <v>68519</v>
      </c>
      <c r="I22" s="111">
        <v>33362</v>
      </c>
      <c r="J22" s="111">
        <v>35157</v>
      </c>
    </row>
    <row r="23" spans="1:10" ht="31.5" customHeight="1" x14ac:dyDescent="0.15">
      <c r="A23" s="110" t="s">
        <v>457</v>
      </c>
      <c r="B23" s="113">
        <v>27439</v>
      </c>
      <c r="C23" s="113">
        <f t="shared" si="0"/>
        <v>69470</v>
      </c>
      <c r="D23" s="113">
        <v>33694</v>
      </c>
      <c r="E23" s="113">
        <v>35776</v>
      </c>
      <c r="F23" s="119" t="s">
        <v>139</v>
      </c>
      <c r="G23" s="120">
        <v>31439</v>
      </c>
      <c r="H23" s="113">
        <v>67468</v>
      </c>
      <c r="I23" s="113">
        <v>32830</v>
      </c>
      <c r="J23" s="113">
        <v>34638</v>
      </c>
    </row>
    <row r="24" spans="1:10" ht="24" customHeight="1" x14ac:dyDescent="0.15">
      <c r="A24" s="7" t="s">
        <v>456</v>
      </c>
      <c r="C24" s="114"/>
      <c r="D24" s="114"/>
      <c r="E24" s="114"/>
    </row>
    <row r="25" spans="1:10" ht="18" customHeight="1" x14ac:dyDescent="0.15">
      <c r="A25" s="7" t="s">
        <v>383</v>
      </c>
      <c r="C25" s="114"/>
      <c r="D25" s="114"/>
      <c r="E25" s="114"/>
      <c r="F25" s="7"/>
      <c r="G25" s="18"/>
    </row>
    <row r="26" spans="1:10" ht="18" customHeight="1" x14ac:dyDescent="0.15">
      <c r="A26" s="7" t="s">
        <v>3</v>
      </c>
      <c r="C26" s="114"/>
      <c r="D26" s="114"/>
      <c r="E26" s="114"/>
      <c r="F26" s="18"/>
      <c r="G26" s="18"/>
      <c r="H26" s="18"/>
    </row>
    <row r="27" spans="1:10" ht="15" customHeight="1" x14ac:dyDescent="0.15">
      <c r="A27" s="7"/>
      <c r="B27" s="114"/>
      <c r="C27" s="114"/>
      <c r="D27" s="114"/>
      <c r="E27" s="8"/>
      <c r="F27" s="114"/>
      <c r="G27" s="114"/>
      <c r="H27" s="114"/>
      <c r="I27" s="114"/>
    </row>
    <row r="29" spans="1:10" x14ac:dyDescent="0.15">
      <c r="E29" s="8"/>
      <c r="F29" s="114"/>
      <c r="G29" s="114"/>
      <c r="H29" s="114"/>
      <c r="I29" s="114"/>
    </row>
  </sheetData>
  <mergeCells count="7">
    <mergeCell ref="A1:J1"/>
    <mergeCell ref="C3:E3"/>
    <mergeCell ref="H3:J3"/>
    <mergeCell ref="A3:A4"/>
    <mergeCell ref="B3:B4"/>
    <mergeCell ref="F3:F4"/>
    <mergeCell ref="G3:G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V27"/>
  <sheetViews>
    <sheetView view="pageBreakPreview" zoomScale="120" zoomScaleNormal="75" zoomScaleSheetLayoutView="120" workbookViewId="0">
      <pane ySplit="4" topLeftCell="A17" activePane="bottomLeft" state="frozen"/>
      <selection pane="bottomLeft" activeCell="R22" sqref="R22"/>
    </sheetView>
  </sheetViews>
  <sheetFormatPr defaultColWidth="8.875" defaultRowHeight="13.5" x14ac:dyDescent="0.15"/>
  <cols>
    <col min="1" max="1" width="10.125" style="13" customWidth="1"/>
    <col min="2" max="21" width="8.125" style="13" customWidth="1"/>
    <col min="22" max="22" width="10.125" style="13" customWidth="1"/>
    <col min="23" max="16384" width="8.875" style="13"/>
  </cols>
  <sheetData>
    <row r="1" spans="1:22" s="1" customFormat="1" ht="45" customHeight="1" x14ac:dyDescent="0.15">
      <c r="A1" s="356" t="s">
        <v>392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2" spans="1:22" s="1" customFormat="1" ht="30" customHeight="1" x14ac:dyDescent="0.15">
      <c r="A2" s="367" t="s">
        <v>330</v>
      </c>
      <c r="B2" s="367"/>
      <c r="C2" s="367"/>
      <c r="D2" s="9"/>
      <c r="E2" s="9"/>
      <c r="F2" s="9"/>
      <c r="G2" s="9"/>
      <c r="H2" s="9"/>
      <c r="I2" s="9"/>
      <c r="J2" s="9"/>
      <c r="K2" s="9"/>
      <c r="L2" s="9"/>
      <c r="M2" s="9"/>
      <c r="N2" s="14"/>
      <c r="O2" s="14"/>
      <c r="P2" s="14"/>
      <c r="Q2" s="14"/>
      <c r="R2" s="14"/>
      <c r="S2" s="14"/>
      <c r="T2" s="14"/>
      <c r="U2" s="3" t="s">
        <v>172</v>
      </c>
    </row>
    <row r="3" spans="1:22" ht="33" customHeight="1" x14ac:dyDescent="0.15">
      <c r="A3" s="428"/>
      <c r="B3" s="361" t="s">
        <v>149</v>
      </c>
      <c r="C3" s="362"/>
      <c r="D3" s="362"/>
      <c r="E3" s="427"/>
      <c r="F3" s="422" t="s">
        <v>151</v>
      </c>
      <c r="G3" s="357"/>
      <c r="H3" s="357"/>
      <c r="I3" s="358"/>
      <c r="J3" s="422" t="s">
        <v>465</v>
      </c>
      <c r="K3" s="357"/>
      <c r="L3" s="357"/>
      <c r="M3" s="358"/>
      <c r="N3" s="422" t="s">
        <v>152</v>
      </c>
      <c r="O3" s="357"/>
      <c r="P3" s="357"/>
      <c r="Q3" s="358"/>
      <c r="R3" s="422" t="s">
        <v>155</v>
      </c>
      <c r="S3" s="357"/>
      <c r="T3" s="357"/>
      <c r="U3" s="357"/>
      <c r="V3" s="417"/>
    </row>
    <row r="4" spans="1:22" ht="33" customHeight="1" x14ac:dyDescent="0.15">
      <c r="A4" s="429"/>
      <c r="B4" s="128" t="s">
        <v>121</v>
      </c>
      <c r="C4" s="128" t="s">
        <v>125</v>
      </c>
      <c r="D4" s="128" t="s">
        <v>66</v>
      </c>
      <c r="E4" s="128" t="s">
        <v>123</v>
      </c>
      <c r="F4" s="128" t="s">
        <v>121</v>
      </c>
      <c r="G4" s="128" t="s">
        <v>125</v>
      </c>
      <c r="H4" s="128" t="s">
        <v>66</v>
      </c>
      <c r="I4" s="128" t="s">
        <v>123</v>
      </c>
      <c r="J4" s="128" t="s">
        <v>121</v>
      </c>
      <c r="K4" s="141" t="s">
        <v>125</v>
      </c>
      <c r="L4" s="142" t="s">
        <v>66</v>
      </c>
      <c r="M4" s="128" t="s">
        <v>123</v>
      </c>
      <c r="N4" s="128" t="s">
        <v>121</v>
      </c>
      <c r="O4" s="128" t="s">
        <v>125</v>
      </c>
      <c r="P4" s="128" t="s">
        <v>66</v>
      </c>
      <c r="Q4" s="128" t="s">
        <v>123</v>
      </c>
      <c r="R4" s="128" t="s">
        <v>121</v>
      </c>
      <c r="S4" s="128" t="s">
        <v>125</v>
      </c>
      <c r="T4" s="128" t="s">
        <v>66</v>
      </c>
      <c r="U4" s="141" t="s">
        <v>123</v>
      </c>
      <c r="V4" s="430"/>
    </row>
    <row r="5" spans="1:22" ht="33" customHeight="1" x14ac:dyDescent="0.15">
      <c r="A5" s="124" t="s">
        <v>7</v>
      </c>
      <c r="B5" s="129">
        <v>4458</v>
      </c>
      <c r="C5" s="17">
        <v>5468</v>
      </c>
      <c r="D5" s="17">
        <v>5823</v>
      </c>
      <c r="E5" s="17">
        <f t="shared" ref="E5:E12" si="0">C5+D5</f>
        <v>11291</v>
      </c>
      <c r="F5" s="130">
        <v>1086</v>
      </c>
      <c r="G5" s="131">
        <v>1447</v>
      </c>
      <c r="H5" s="131">
        <v>1551</v>
      </c>
      <c r="I5" s="139">
        <f t="shared" ref="I5:I22" si="1">G5+H5</f>
        <v>2998</v>
      </c>
      <c r="J5" s="131">
        <v>1877</v>
      </c>
      <c r="K5" s="17">
        <v>2376</v>
      </c>
      <c r="L5" s="131">
        <v>2593</v>
      </c>
      <c r="M5" s="17">
        <f t="shared" ref="M5:M22" si="2">K5+L5</f>
        <v>4969</v>
      </c>
      <c r="N5" s="129">
        <v>1181</v>
      </c>
      <c r="O5" s="17">
        <v>1593</v>
      </c>
      <c r="P5" s="17">
        <v>1649</v>
      </c>
      <c r="Q5" s="136">
        <f t="shared" ref="Q5:Q22" si="3">O5+P5</f>
        <v>3242</v>
      </c>
      <c r="R5" s="131">
        <v>862</v>
      </c>
      <c r="S5" s="131">
        <v>1275</v>
      </c>
      <c r="T5" s="17">
        <v>1401</v>
      </c>
      <c r="U5" s="17">
        <f t="shared" ref="U5:U22" si="4">S5+T5</f>
        <v>2676</v>
      </c>
      <c r="V5" s="145" t="s">
        <v>7</v>
      </c>
    </row>
    <row r="6" spans="1:22" ht="33" customHeight="1" x14ac:dyDescent="0.15">
      <c r="A6" s="124" t="s">
        <v>26</v>
      </c>
      <c r="B6" s="17">
        <v>4451</v>
      </c>
      <c r="C6" s="17">
        <v>5411</v>
      </c>
      <c r="D6" s="17">
        <v>5781</v>
      </c>
      <c r="E6" s="17">
        <f t="shared" si="0"/>
        <v>11192</v>
      </c>
      <c r="F6" s="130">
        <v>1101</v>
      </c>
      <c r="G6" s="17">
        <v>1447</v>
      </c>
      <c r="H6" s="131">
        <v>1562</v>
      </c>
      <c r="I6" s="139">
        <f t="shared" si="1"/>
        <v>3009</v>
      </c>
      <c r="J6" s="131">
        <v>1883</v>
      </c>
      <c r="K6" s="17">
        <v>2349</v>
      </c>
      <c r="L6" s="17">
        <v>2576</v>
      </c>
      <c r="M6" s="136">
        <f t="shared" si="2"/>
        <v>4925</v>
      </c>
      <c r="N6" s="131">
        <v>1193</v>
      </c>
      <c r="O6" s="17">
        <v>1593</v>
      </c>
      <c r="P6" s="17">
        <v>1633</v>
      </c>
      <c r="Q6" s="136">
        <f t="shared" si="3"/>
        <v>3226</v>
      </c>
      <c r="R6" s="131">
        <v>872</v>
      </c>
      <c r="S6" s="17">
        <v>1251</v>
      </c>
      <c r="T6" s="17">
        <v>1376</v>
      </c>
      <c r="U6" s="17">
        <f t="shared" si="4"/>
        <v>2627</v>
      </c>
      <c r="V6" s="145" t="s">
        <v>26</v>
      </c>
    </row>
    <row r="7" spans="1:22" ht="33" customHeight="1" x14ac:dyDescent="0.15">
      <c r="A7" s="124" t="s">
        <v>182</v>
      </c>
      <c r="B7" s="129">
        <v>4435</v>
      </c>
      <c r="C7" s="17">
        <v>5349</v>
      </c>
      <c r="D7" s="17">
        <v>5694</v>
      </c>
      <c r="E7" s="17">
        <f t="shared" si="0"/>
        <v>11043</v>
      </c>
      <c r="F7" s="130">
        <v>1106</v>
      </c>
      <c r="G7" s="17">
        <v>1432</v>
      </c>
      <c r="H7" s="131">
        <v>1572</v>
      </c>
      <c r="I7" s="136">
        <f t="shared" si="1"/>
        <v>3004</v>
      </c>
      <c r="J7" s="131">
        <v>1894</v>
      </c>
      <c r="K7" s="17">
        <v>2338</v>
      </c>
      <c r="L7" s="17">
        <v>2561</v>
      </c>
      <c r="M7" s="17">
        <f t="shared" si="2"/>
        <v>4899</v>
      </c>
      <c r="N7" s="130">
        <v>1199</v>
      </c>
      <c r="O7" s="17">
        <v>1577</v>
      </c>
      <c r="P7" s="17">
        <v>1626</v>
      </c>
      <c r="Q7" s="17">
        <f t="shared" si="3"/>
        <v>3203</v>
      </c>
      <c r="R7" s="130">
        <v>881</v>
      </c>
      <c r="S7" s="17">
        <v>1238</v>
      </c>
      <c r="T7" s="17">
        <v>1376</v>
      </c>
      <c r="U7" s="17">
        <f t="shared" si="4"/>
        <v>2614</v>
      </c>
      <c r="V7" s="145" t="s">
        <v>182</v>
      </c>
    </row>
    <row r="8" spans="1:22" ht="33" customHeight="1" x14ac:dyDescent="0.15">
      <c r="A8" s="124" t="s">
        <v>61</v>
      </c>
      <c r="B8" s="130">
        <v>4456</v>
      </c>
      <c r="C8" s="17">
        <v>5287</v>
      </c>
      <c r="D8" s="17">
        <v>5658</v>
      </c>
      <c r="E8" s="17">
        <f t="shared" si="0"/>
        <v>10945</v>
      </c>
      <c r="F8" s="130">
        <v>1118</v>
      </c>
      <c r="G8" s="131">
        <v>1439</v>
      </c>
      <c r="H8" s="131">
        <v>1591</v>
      </c>
      <c r="I8" s="139">
        <f t="shared" si="1"/>
        <v>3030</v>
      </c>
      <c r="J8" s="17">
        <v>1874</v>
      </c>
      <c r="K8" s="17">
        <v>2305</v>
      </c>
      <c r="L8" s="17">
        <v>2528</v>
      </c>
      <c r="M8" s="17">
        <f t="shared" si="2"/>
        <v>4833</v>
      </c>
      <c r="N8" s="130">
        <v>1208</v>
      </c>
      <c r="O8" s="17">
        <v>1557</v>
      </c>
      <c r="P8" s="17">
        <v>1605</v>
      </c>
      <c r="Q8" s="136">
        <f t="shared" si="3"/>
        <v>3162</v>
      </c>
      <c r="R8" s="131">
        <v>904</v>
      </c>
      <c r="S8" s="131">
        <v>1245</v>
      </c>
      <c r="T8" s="17">
        <v>1374</v>
      </c>
      <c r="U8" s="131">
        <f t="shared" si="4"/>
        <v>2619</v>
      </c>
      <c r="V8" s="145" t="s">
        <v>61</v>
      </c>
    </row>
    <row r="9" spans="1:22" ht="33" customHeight="1" x14ac:dyDescent="0.15">
      <c r="A9" s="124" t="s">
        <v>365</v>
      </c>
      <c r="B9" s="130">
        <v>4486</v>
      </c>
      <c r="C9" s="17">
        <v>5271</v>
      </c>
      <c r="D9" s="17">
        <v>5608</v>
      </c>
      <c r="E9" s="17">
        <f t="shared" si="0"/>
        <v>10879</v>
      </c>
      <c r="F9" s="130">
        <v>1129</v>
      </c>
      <c r="G9" s="131">
        <v>1440</v>
      </c>
      <c r="H9" s="17">
        <v>1584</v>
      </c>
      <c r="I9" s="136">
        <f t="shared" si="1"/>
        <v>3024</v>
      </c>
      <c r="J9" s="131">
        <v>1906</v>
      </c>
      <c r="K9" s="131">
        <v>2311</v>
      </c>
      <c r="L9" s="17">
        <v>2527</v>
      </c>
      <c r="M9" s="131">
        <f t="shared" si="2"/>
        <v>4838</v>
      </c>
      <c r="N9" s="130">
        <v>1231</v>
      </c>
      <c r="O9" s="17">
        <v>1554</v>
      </c>
      <c r="P9" s="131">
        <v>1611</v>
      </c>
      <c r="Q9" s="139">
        <f t="shared" si="3"/>
        <v>3165</v>
      </c>
      <c r="R9" s="131">
        <v>918</v>
      </c>
      <c r="S9" s="17">
        <v>1230</v>
      </c>
      <c r="T9" s="17">
        <v>1363</v>
      </c>
      <c r="U9" s="17">
        <f t="shared" si="4"/>
        <v>2593</v>
      </c>
      <c r="V9" s="145" t="s">
        <v>365</v>
      </c>
    </row>
    <row r="10" spans="1:22" ht="33" customHeight="1" x14ac:dyDescent="0.15">
      <c r="A10" s="124" t="s">
        <v>244</v>
      </c>
      <c r="B10" s="130">
        <v>4501</v>
      </c>
      <c r="C10" s="17">
        <v>5240</v>
      </c>
      <c r="D10" s="17">
        <v>5587</v>
      </c>
      <c r="E10" s="17">
        <f t="shared" si="0"/>
        <v>10827</v>
      </c>
      <c r="F10" s="130">
        <v>1155</v>
      </c>
      <c r="G10" s="131">
        <v>1455</v>
      </c>
      <c r="H10" s="131">
        <v>1594</v>
      </c>
      <c r="I10" s="139">
        <f t="shared" si="1"/>
        <v>3049</v>
      </c>
      <c r="J10" s="131">
        <v>1929</v>
      </c>
      <c r="K10" s="17">
        <v>2307</v>
      </c>
      <c r="L10" s="131">
        <v>2553</v>
      </c>
      <c r="M10" s="131">
        <f t="shared" si="2"/>
        <v>4860</v>
      </c>
      <c r="N10" s="130">
        <v>1242</v>
      </c>
      <c r="O10" s="17">
        <v>1549</v>
      </c>
      <c r="P10" s="17">
        <v>1606</v>
      </c>
      <c r="Q10" s="136">
        <f t="shared" si="3"/>
        <v>3155</v>
      </c>
      <c r="R10" s="131">
        <v>926</v>
      </c>
      <c r="S10" s="17">
        <v>1210</v>
      </c>
      <c r="T10" s="17">
        <v>1353</v>
      </c>
      <c r="U10" s="136">
        <f t="shared" si="4"/>
        <v>2563</v>
      </c>
      <c r="V10" s="145" t="s">
        <v>244</v>
      </c>
    </row>
    <row r="11" spans="1:22" ht="33" customHeight="1" x14ac:dyDescent="0.15">
      <c r="A11" s="124" t="s">
        <v>306</v>
      </c>
      <c r="B11" s="130">
        <v>4510</v>
      </c>
      <c r="C11" s="17">
        <v>5198</v>
      </c>
      <c r="D11" s="17">
        <v>5582</v>
      </c>
      <c r="E11" s="17">
        <f t="shared" si="0"/>
        <v>10780</v>
      </c>
      <c r="F11" s="130">
        <v>1177</v>
      </c>
      <c r="G11" s="17">
        <v>1445</v>
      </c>
      <c r="H11" s="131">
        <v>1603</v>
      </c>
      <c r="I11" s="136">
        <f t="shared" si="1"/>
        <v>3048</v>
      </c>
      <c r="J11" s="131">
        <v>1932</v>
      </c>
      <c r="K11" s="17">
        <v>2302</v>
      </c>
      <c r="L11" s="17">
        <v>2533</v>
      </c>
      <c r="M11" s="17">
        <f t="shared" si="2"/>
        <v>4835</v>
      </c>
      <c r="N11" s="129">
        <v>1230</v>
      </c>
      <c r="O11" s="17">
        <v>1521</v>
      </c>
      <c r="P11" s="17">
        <v>1582</v>
      </c>
      <c r="Q11" s="136">
        <f t="shared" si="3"/>
        <v>3103</v>
      </c>
      <c r="R11" s="131">
        <v>927</v>
      </c>
      <c r="S11" s="17">
        <v>1193</v>
      </c>
      <c r="T11" s="17">
        <v>1331</v>
      </c>
      <c r="U11" s="136">
        <f t="shared" si="4"/>
        <v>2524</v>
      </c>
      <c r="V11" s="145" t="s">
        <v>306</v>
      </c>
    </row>
    <row r="12" spans="1:22" ht="33" customHeight="1" x14ac:dyDescent="0.15">
      <c r="A12" s="124" t="s">
        <v>329</v>
      </c>
      <c r="B12" s="130">
        <v>4563</v>
      </c>
      <c r="C12" s="131">
        <v>5215</v>
      </c>
      <c r="D12" s="17">
        <v>5544</v>
      </c>
      <c r="E12" s="17">
        <f t="shared" si="0"/>
        <v>10759</v>
      </c>
      <c r="F12" s="129">
        <v>1167</v>
      </c>
      <c r="G12" s="17">
        <v>1421</v>
      </c>
      <c r="H12" s="17">
        <v>1571</v>
      </c>
      <c r="I12" s="136">
        <f t="shared" si="1"/>
        <v>2992</v>
      </c>
      <c r="J12" s="131">
        <v>1942</v>
      </c>
      <c r="K12" s="17">
        <v>2275</v>
      </c>
      <c r="L12" s="17">
        <v>2504</v>
      </c>
      <c r="M12" s="17">
        <f t="shared" si="2"/>
        <v>4779</v>
      </c>
      <c r="N12" s="130">
        <v>1235</v>
      </c>
      <c r="O12" s="17">
        <v>1496</v>
      </c>
      <c r="P12" s="17">
        <v>1570</v>
      </c>
      <c r="Q12" s="136">
        <f t="shared" si="3"/>
        <v>3066</v>
      </c>
      <c r="R12" s="131">
        <v>928</v>
      </c>
      <c r="S12" s="17">
        <v>1184</v>
      </c>
      <c r="T12" s="17">
        <v>1313</v>
      </c>
      <c r="U12" s="136">
        <f t="shared" si="4"/>
        <v>2497</v>
      </c>
      <c r="V12" s="145" t="s">
        <v>329</v>
      </c>
    </row>
    <row r="13" spans="1:22" ht="33" customHeight="1" x14ac:dyDescent="0.15">
      <c r="A13" s="111" t="s">
        <v>366</v>
      </c>
      <c r="B13" s="130">
        <v>4665</v>
      </c>
      <c r="C13" s="131">
        <v>5291</v>
      </c>
      <c r="D13" s="17">
        <v>5496</v>
      </c>
      <c r="E13" s="131">
        <v>10787</v>
      </c>
      <c r="F13" s="130">
        <v>1170</v>
      </c>
      <c r="G13" s="17">
        <v>1397</v>
      </c>
      <c r="H13" s="17">
        <v>1550</v>
      </c>
      <c r="I13" s="136">
        <f t="shared" si="1"/>
        <v>2947</v>
      </c>
      <c r="J13" s="131">
        <v>1952</v>
      </c>
      <c r="K13" s="17">
        <v>2248</v>
      </c>
      <c r="L13" s="17">
        <v>2477</v>
      </c>
      <c r="M13" s="17">
        <f t="shared" si="2"/>
        <v>4725</v>
      </c>
      <c r="N13" s="130">
        <v>1286</v>
      </c>
      <c r="O13" s="131">
        <v>1497</v>
      </c>
      <c r="P13" s="17">
        <v>1523</v>
      </c>
      <c r="Q13" s="136">
        <f t="shared" si="3"/>
        <v>3020</v>
      </c>
      <c r="R13" s="130">
        <v>935</v>
      </c>
      <c r="S13" s="17">
        <v>1166</v>
      </c>
      <c r="T13" s="17">
        <v>1311</v>
      </c>
      <c r="U13" s="136">
        <f t="shared" si="4"/>
        <v>2477</v>
      </c>
      <c r="V13" s="145" t="s">
        <v>366</v>
      </c>
    </row>
    <row r="14" spans="1:22" ht="33" customHeight="1" x14ac:dyDescent="0.15">
      <c r="A14" s="111" t="s">
        <v>372</v>
      </c>
      <c r="B14" s="130">
        <v>4695</v>
      </c>
      <c r="C14" s="17">
        <v>5228</v>
      </c>
      <c r="D14" s="17">
        <v>5435</v>
      </c>
      <c r="E14" s="17">
        <v>10663</v>
      </c>
      <c r="F14" s="130">
        <v>1196</v>
      </c>
      <c r="G14" s="131">
        <v>1399</v>
      </c>
      <c r="H14" s="131">
        <v>1571</v>
      </c>
      <c r="I14" s="139">
        <f t="shared" si="1"/>
        <v>2970</v>
      </c>
      <c r="J14" s="131">
        <v>1976</v>
      </c>
      <c r="K14" s="17">
        <v>2243</v>
      </c>
      <c r="L14" s="17">
        <v>2445</v>
      </c>
      <c r="M14" s="136">
        <f t="shared" si="2"/>
        <v>4688</v>
      </c>
      <c r="N14" s="130">
        <v>1297</v>
      </c>
      <c r="O14" s="17">
        <v>1469</v>
      </c>
      <c r="P14" s="17">
        <v>1509</v>
      </c>
      <c r="Q14" s="136">
        <f t="shared" si="3"/>
        <v>2978</v>
      </c>
      <c r="R14" s="129">
        <v>929</v>
      </c>
      <c r="S14" s="17">
        <v>1151</v>
      </c>
      <c r="T14" s="17">
        <v>1284</v>
      </c>
      <c r="U14" s="136">
        <f t="shared" si="4"/>
        <v>2435</v>
      </c>
      <c r="V14" s="145" t="s">
        <v>372</v>
      </c>
    </row>
    <row r="15" spans="1:22" ht="33" customHeight="1" x14ac:dyDescent="0.15">
      <c r="A15" s="111" t="s">
        <v>377</v>
      </c>
      <c r="B15" s="130">
        <v>4751</v>
      </c>
      <c r="C15" s="131">
        <v>5235</v>
      </c>
      <c r="D15" s="131">
        <v>5457</v>
      </c>
      <c r="E15" s="131">
        <f t="shared" ref="E15:E22" si="5">SUM(C15:D15)</f>
        <v>10692</v>
      </c>
      <c r="F15" s="130">
        <v>1227</v>
      </c>
      <c r="G15" s="131">
        <v>1428</v>
      </c>
      <c r="H15" s="131">
        <v>1596</v>
      </c>
      <c r="I15" s="139">
        <f t="shared" si="1"/>
        <v>3024</v>
      </c>
      <c r="J15" s="131">
        <v>2017</v>
      </c>
      <c r="K15" s="17">
        <v>2241</v>
      </c>
      <c r="L15" s="131">
        <v>2449</v>
      </c>
      <c r="M15" s="139">
        <f t="shared" si="2"/>
        <v>4690</v>
      </c>
      <c r="N15" s="130">
        <v>1311</v>
      </c>
      <c r="O15" s="17">
        <v>1465</v>
      </c>
      <c r="P15" s="17">
        <v>1503</v>
      </c>
      <c r="Q15" s="136">
        <f t="shared" si="3"/>
        <v>2968</v>
      </c>
      <c r="R15" s="130">
        <v>937</v>
      </c>
      <c r="S15" s="17">
        <v>1148</v>
      </c>
      <c r="T15" s="17">
        <v>1257</v>
      </c>
      <c r="U15" s="136">
        <f t="shared" si="4"/>
        <v>2405</v>
      </c>
      <c r="V15" s="145" t="s">
        <v>377</v>
      </c>
    </row>
    <row r="16" spans="1:22" ht="33" customHeight="1" x14ac:dyDescent="0.15">
      <c r="A16" s="125" t="s">
        <v>45</v>
      </c>
      <c r="B16" s="131">
        <v>4801</v>
      </c>
      <c r="C16" s="131">
        <v>5237</v>
      </c>
      <c r="D16" s="17">
        <v>5419</v>
      </c>
      <c r="E16" s="17">
        <f t="shared" si="5"/>
        <v>10656</v>
      </c>
      <c r="F16" s="130">
        <v>1254</v>
      </c>
      <c r="G16" s="131">
        <v>1431</v>
      </c>
      <c r="H16" s="17">
        <v>1574</v>
      </c>
      <c r="I16" s="136">
        <f t="shared" si="1"/>
        <v>3005</v>
      </c>
      <c r="J16" s="131">
        <v>2033</v>
      </c>
      <c r="K16" s="17">
        <v>2241</v>
      </c>
      <c r="L16" s="17">
        <v>2432</v>
      </c>
      <c r="M16" s="17">
        <f t="shared" si="2"/>
        <v>4673</v>
      </c>
      <c r="N16" s="129">
        <v>1316</v>
      </c>
      <c r="O16" s="17">
        <v>1442</v>
      </c>
      <c r="P16" s="17">
        <v>1468</v>
      </c>
      <c r="Q16" s="17">
        <f t="shared" si="3"/>
        <v>2910</v>
      </c>
      <c r="R16" s="129">
        <v>936</v>
      </c>
      <c r="S16" s="17">
        <v>1137</v>
      </c>
      <c r="T16" s="17">
        <v>1238</v>
      </c>
      <c r="U16" s="136">
        <f t="shared" si="4"/>
        <v>2375</v>
      </c>
      <c r="V16" s="145" t="s">
        <v>45</v>
      </c>
    </row>
    <row r="17" spans="1:22" ht="33" customHeight="1" x14ac:dyDescent="0.15">
      <c r="A17" s="125" t="s">
        <v>387</v>
      </c>
      <c r="B17" s="131">
        <v>4819</v>
      </c>
      <c r="C17" s="17">
        <v>5184</v>
      </c>
      <c r="D17" s="17">
        <v>5355</v>
      </c>
      <c r="E17" s="136">
        <f t="shared" si="5"/>
        <v>10539</v>
      </c>
      <c r="F17" s="129">
        <v>1249</v>
      </c>
      <c r="G17" s="17">
        <v>1424</v>
      </c>
      <c r="H17" s="17">
        <v>1551</v>
      </c>
      <c r="I17" s="136">
        <f t="shared" si="1"/>
        <v>2975</v>
      </c>
      <c r="J17" s="130">
        <v>2047</v>
      </c>
      <c r="K17" s="17">
        <v>2234</v>
      </c>
      <c r="L17" s="17">
        <v>2393</v>
      </c>
      <c r="M17" s="136">
        <f t="shared" si="2"/>
        <v>4627</v>
      </c>
      <c r="N17" s="17">
        <v>1301</v>
      </c>
      <c r="O17" s="17">
        <v>1409</v>
      </c>
      <c r="P17" s="17">
        <v>1446</v>
      </c>
      <c r="Q17" s="136">
        <f t="shared" si="3"/>
        <v>2855</v>
      </c>
      <c r="R17" s="129">
        <v>936</v>
      </c>
      <c r="S17" s="17">
        <v>1122</v>
      </c>
      <c r="T17" s="17">
        <v>1218</v>
      </c>
      <c r="U17" s="136">
        <f t="shared" si="4"/>
        <v>2340</v>
      </c>
      <c r="V17" s="145" t="s">
        <v>387</v>
      </c>
    </row>
    <row r="18" spans="1:22" s="122" customFormat="1" ht="33" customHeight="1" x14ac:dyDescent="0.15">
      <c r="A18" s="125" t="s">
        <v>464</v>
      </c>
      <c r="B18" s="17">
        <v>4774</v>
      </c>
      <c r="C18" s="17">
        <v>5054</v>
      </c>
      <c r="D18" s="17">
        <v>5247</v>
      </c>
      <c r="E18" s="136">
        <f t="shared" si="5"/>
        <v>10301</v>
      </c>
      <c r="F18" s="131">
        <v>1275</v>
      </c>
      <c r="G18" s="17">
        <v>1418</v>
      </c>
      <c r="H18" s="17">
        <v>1548</v>
      </c>
      <c r="I18" s="136">
        <f t="shared" si="1"/>
        <v>2966</v>
      </c>
      <c r="J18" s="131">
        <v>2056</v>
      </c>
      <c r="K18" s="17">
        <v>2223</v>
      </c>
      <c r="L18" s="17">
        <v>2363</v>
      </c>
      <c r="M18" s="136">
        <f t="shared" si="2"/>
        <v>4586</v>
      </c>
      <c r="N18" s="131">
        <v>1313</v>
      </c>
      <c r="O18" s="131">
        <v>1419</v>
      </c>
      <c r="P18" s="17">
        <v>1432</v>
      </c>
      <c r="Q18" s="136">
        <f t="shared" si="3"/>
        <v>2851</v>
      </c>
      <c r="R18" s="131">
        <v>941</v>
      </c>
      <c r="S18" s="17">
        <v>1099</v>
      </c>
      <c r="T18" s="17">
        <v>1196</v>
      </c>
      <c r="U18" s="136">
        <f t="shared" si="4"/>
        <v>2295</v>
      </c>
      <c r="V18" s="146" t="s">
        <v>464</v>
      </c>
    </row>
    <row r="19" spans="1:22" s="122" customFormat="1" ht="33" customHeight="1" x14ac:dyDescent="0.15">
      <c r="A19" s="125" t="s">
        <v>463</v>
      </c>
      <c r="B19" s="131">
        <v>4779</v>
      </c>
      <c r="C19" s="17">
        <v>4992</v>
      </c>
      <c r="D19" s="17">
        <v>5172</v>
      </c>
      <c r="E19" s="136">
        <f t="shared" si="5"/>
        <v>10164</v>
      </c>
      <c r="F19" s="131">
        <v>1283</v>
      </c>
      <c r="G19" s="17">
        <v>1414</v>
      </c>
      <c r="H19" s="17">
        <v>1530</v>
      </c>
      <c r="I19" s="136">
        <f t="shared" si="1"/>
        <v>2944</v>
      </c>
      <c r="J19" s="131">
        <v>2079</v>
      </c>
      <c r="K19" s="17">
        <v>2215</v>
      </c>
      <c r="L19" s="17">
        <v>2363</v>
      </c>
      <c r="M19" s="136">
        <f t="shared" si="2"/>
        <v>4578</v>
      </c>
      <c r="N19" s="131">
        <v>1315</v>
      </c>
      <c r="O19" s="17">
        <v>1419</v>
      </c>
      <c r="P19" s="17">
        <v>1400</v>
      </c>
      <c r="Q19" s="136">
        <f t="shared" si="3"/>
        <v>2819</v>
      </c>
      <c r="R19" s="131">
        <v>952</v>
      </c>
      <c r="S19" s="131">
        <v>1103</v>
      </c>
      <c r="T19" s="17">
        <v>1177</v>
      </c>
      <c r="U19" s="136">
        <f t="shared" si="4"/>
        <v>2280</v>
      </c>
      <c r="V19" s="145" t="s">
        <v>463</v>
      </c>
    </row>
    <row r="20" spans="1:22" s="122" customFormat="1" ht="33" customHeight="1" x14ac:dyDescent="0.15">
      <c r="A20" s="125" t="s">
        <v>461</v>
      </c>
      <c r="B20" s="131">
        <v>4817</v>
      </c>
      <c r="C20" s="17">
        <v>4959</v>
      </c>
      <c r="D20" s="17">
        <v>5087</v>
      </c>
      <c r="E20" s="136">
        <f t="shared" si="5"/>
        <v>10046</v>
      </c>
      <c r="F20" s="131">
        <v>1310</v>
      </c>
      <c r="G20" s="17">
        <v>1407</v>
      </c>
      <c r="H20" s="17">
        <v>1511</v>
      </c>
      <c r="I20" s="136">
        <f t="shared" si="1"/>
        <v>2918</v>
      </c>
      <c r="J20" s="17">
        <v>2067</v>
      </c>
      <c r="K20" s="17">
        <v>2175</v>
      </c>
      <c r="L20" s="17">
        <v>2341</v>
      </c>
      <c r="M20" s="136">
        <f t="shared" si="2"/>
        <v>4516</v>
      </c>
      <c r="N20" s="17">
        <v>1306</v>
      </c>
      <c r="O20" s="17">
        <v>1396</v>
      </c>
      <c r="P20" s="17">
        <v>1383</v>
      </c>
      <c r="Q20" s="136">
        <f t="shared" si="3"/>
        <v>2779</v>
      </c>
      <c r="R20" s="17">
        <v>949</v>
      </c>
      <c r="S20" s="17">
        <v>1083</v>
      </c>
      <c r="T20" s="17">
        <v>1173</v>
      </c>
      <c r="U20" s="136">
        <f t="shared" si="4"/>
        <v>2256</v>
      </c>
      <c r="V20" s="145" t="s">
        <v>461</v>
      </c>
    </row>
    <row r="21" spans="1:22" s="122" customFormat="1" ht="33" customHeight="1" x14ac:dyDescent="0.15">
      <c r="A21" s="125" t="s">
        <v>166</v>
      </c>
      <c r="B21" s="131">
        <v>4846</v>
      </c>
      <c r="C21" s="17">
        <v>4907</v>
      </c>
      <c r="D21" s="17">
        <v>4987</v>
      </c>
      <c r="E21" s="136">
        <f t="shared" si="5"/>
        <v>9894</v>
      </c>
      <c r="F21" s="131">
        <v>1345</v>
      </c>
      <c r="G21" s="131">
        <v>1421</v>
      </c>
      <c r="H21" s="131">
        <v>1524</v>
      </c>
      <c r="I21" s="139">
        <f t="shared" si="1"/>
        <v>2945</v>
      </c>
      <c r="J21" s="131">
        <v>2131</v>
      </c>
      <c r="K21" s="131">
        <v>2192</v>
      </c>
      <c r="L21" s="17">
        <v>2336</v>
      </c>
      <c r="M21" s="139">
        <f t="shared" si="2"/>
        <v>4528</v>
      </c>
      <c r="N21" s="17">
        <v>1278</v>
      </c>
      <c r="O21" s="17">
        <v>1337</v>
      </c>
      <c r="P21" s="17">
        <v>1338</v>
      </c>
      <c r="Q21" s="136">
        <f t="shared" si="3"/>
        <v>2675</v>
      </c>
      <c r="R21" s="131">
        <v>960</v>
      </c>
      <c r="S21" s="17">
        <v>1076</v>
      </c>
      <c r="T21" s="17">
        <v>1146</v>
      </c>
      <c r="U21" s="136">
        <f t="shared" si="4"/>
        <v>2222</v>
      </c>
      <c r="V21" s="145" t="s">
        <v>166</v>
      </c>
    </row>
    <row r="22" spans="1:22" s="123" customFormat="1" ht="33" customHeight="1" x14ac:dyDescent="0.15">
      <c r="A22" s="126" t="s">
        <v>532</v>
      </c>
      <c r="B22" s="132">
        <v>4814</v>
      </c>
      <c r="C22" s="133">
        <v>4809</v>
      </c>
      <c r="D22" s="132">
        <v>4902</v>
      </c>
      <c r="E22" s="137">
        <f t="shared" si="5"/>
        <v>9711</v>
      </c>
      <c r="F22" s="138">
        <v>1365</v>
      </c>
      <c r="G22" s="138">
        <v>1429</v>
      </c>
      <c r="H22" s="131">
        <v>1538</v>
      </c>
      <c r="I22" s="140">
        <f t="shared" si="1"/>
        <v>2967</v>
      </c>
      <c r="J22" s="132">
        <v>2127</v>
      </c>
      <c r="K22" s="132">
        <v>2170</v>
      </c>
      <c r="L22" s="132">
        <v>2327</v>
      </c>
      <c r="M22" s="143">
        <f t="shared" si="2"/>
        <v>4497</v>
      </c>
      <c r="N22" s="138">
        <v>1282</v>
      </c>
      <c r="O22" s="132">
        <v>1319</v>
      </c>
      <c r="P22" s="17">
        <v>1302</v>
      </c>
      <c r="Q22" s="137">
        <f t="shared" si="3"/>
        <v>2621</v>
      </c>
      <c r="R22" s="138">
        <v>971</v>
      </c>
      <c r="S22" s="132">
        <v>1067</v>
      </c>
      <c r="T22" s="132">
        <v>1140</v>
      </c>
      <c r="U22" s="137">
        <f t="shared" si="4"/>
        <v>2207</v>
      </c>
      <c r="V22" s="147" t="s">
        <v>532</v>
      </c>
    </row>
    <row r="23" spans="1:22" s="123" customFormat="1" ht="33" customHeight="1" x14ac:dyDescent="0.15">
      <c r="A23" s="127" t="s">
        <v>462</v>
      </c>
      <c r="B23" s="15"/>
      <c r="C23" s="134"/>
      <c r="D23" s="15"/>
      <c r="E23" s="134"/>
      <c r="F23" s="15"/>
      <c r="G23" s="15"/>
      <c r="H23" s="134"/>
      <c r="I23" s="134"/>
      <c r="J23" s="15"/>
      <c r="K23" s="15"/>
      <c r="L23" s="15"/>
      <c r="M23" s="15"/>
      <c r="N23" s="15"/>
      <c r="O23" s="15"/>
      <c r="P23" s="134"/>
      <c r="Q23" s="134"/>
      <c r="R23" s="15"/>
      <c r="S23" s="15"/>
      <c r="T23" s="15"/>
      <c r="U23" s="134"/>
      <c r="V23" s="15"/>
    </row>
    <row r="24" spans="1:22" ht="24" customHeight="1" x14ac:dyDescent="0.15"/>
    <row r="25" spans="1:22" x14ac:dyDescent="0.15">
      <c r="R25" s="144">
        <f>B20+F20+J20+N20+R20</f>
        <v>10449</v>
      </c>
      <c r="S25" s="144">
        <f>C20+G20+K20+O20+S20</f>
        <v>11020</v>
      </c>
      <c r="T25" s="144">
        <f>D20+H20+L20+P20+T20</f>
        <v>11495</v>
      </c>
      <c r="U25" s="144">
        <f>E20+I20+M20+Q20+U20</f>
        <v>22515</v>
      </c>
    </row>
    <row r="26" spans="1:22" x14ac:dyDescent="0.15">
      <c r="R26" s="144"/>
      <c r="S26" s="144"/>
      <c r="T26" s="144"/>
      <c r="U26" s="144"/>
    </row>
    <row r="27" spans="1:22" ht="15" customHeight="1" x14ac:dyDescent="0.15"/>
  </sheetData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V28"/>
  <sheetViews>
    <sheetView view="pageBreakPreview" zoomScale="120" zoomScaleNormal="75" zoomScaleSheetLayoutView="120" workbookViewId="0">
      <pane ySplit="4" topLeftCell="A16" activePane="bottomLeft" state="frozen"/>
      <selection pane="bottomLeft" activeCell="N22" sqref="N22"/>
    </sheetView>
  </sheetViews>
  <sheetFormatPr defaultRowHeight="13.5" x14ac:dyDescent="0.15"/>
  <cols>
    <col min="1" max="1" width="10.125" style="13" customWidth="1"/>
    <col min="2" max="12" width="8.125" style="13" customWidth="1"/>
    <col min="13" max="13" width="8.5" style="13" bestFit="1" customWidth="1"/>
    <col min="14" max="21" width="8.125" style="13" customWidth="1"/>
    <col min="22" max="22" width="10.125" style="13" customWidth="1"/>
    <col min="23" max="23" width="9" style="13" customWidth="1"/>
    <col min="24" max="16384" width="9" style="13"/>
  </cols>
  <sheetData>
    <row r="1" spans="1:22" s="1" customFormat="1" ht="45" customHeight="1" x14ac:dyDescent="0.15">
      <c r="A1" s="356" t="s">
        <v>472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2" spans="1:22" s="1" customFormat="1" ht="30" customHeight="1" x14ac:dyDescent="0.15">
      <c r="A2" s="367" t="s">
        <v>330</v>
      </c>
      <c r="B2" s="367"/>
      <c r="C2" s="367"/>
      <c r="D2" s="9"/>
      <c r="E2" s="9"/>
      <c r="F2" s="9"/>
      <c r="G2" s="9"/>
      <c r="H2" s="9"/>
      <c r="I2" s="9"/>
      <c r="J2" s="9"/>
      <c r="K2" s="9"/>
      <c r="L2" s="9"/>
      <c r="M2" s="9"/>
      <c r="N2" s="14"/>
      <c r="O2" s="14"/>
      <c r="P2" s="14"/>
      <c r="Q2" s="14"/>
      <c r="R2" s="14"/>
      <c r="S2" s="14"/>
      <c r="T2" s="14"/>
      <c r="U2" s="3" t="s">
        <v>172</v>
      </c>
    </row>
    <row r="3" spans="1:22" ht="33" customHeight="1" x14ac:dyDescent="0.15">
      <c r="A3" s="428"/>
      <c r="B3" s="361" t="s">
        <v>470</v>
      </c>
      <c r="C3" s="362"/>
      <c r="D3" s="362"/>
      <c r="E3" s="427"/>
      <c r="F3" s="422" t="s">
        <v>469</v>
      </c>
      <c r="G3" s="357"/>
      <c r="H3" s="357"/>
      <c r="I3" s="358"/>
      <c r="J3" s="422" t="s">
        <v>468</v>
      </c>
      <c r="K3" s="357"/>
      <c r="L3" s="357"/>
      <c r="M3" s="358"/>
      <c r="N3" s="422" t="s">
        <v>467</v>
      </c>
      <c r="O3" s="357"/>
      <c r="P3" s="357"/>
      <c r="Q3" s="358"/>
      <c r="R3" s="422" t="s">
        <v>276</v>
      </c>
      <c r="S3" s="357"/>
      <c r="T3" s="357"/>
      <c r="U3" s="358"/>
      <c r="V3" s="417"/>
    </row>
    <row r="4" spans="1:22" ht="33" customHeight="1" x14ac:dyDescent="0.15">
      <c r="A4" s="429"/>
      <c r="B4" s="128" t="s">
        <v>121</v>
      </c>
      <c r="C4" s="128" t="s">
        <v>125</v>
      </c>
      <c r="D4" s="128" t="s">
        <v>66</v>
      </c>
      <c r="E4" s="128" t="s">
        <v>123</v>
      </c>
      <c r="F4" s="128" t="s">
        <v>121</v>
      </c>
      <c r="G4" s="128" t="s">
        <v>125</v>
      </c>
      <c r="H4" s="128" t="s">
        <v>66</v>
      </c>
      <c r="I4" s="128" t="s">
        <v>123</v>
      </c>
      <c r="J4" s="128" t="s">
        <v>121</v>
      </c>
      <c r="K4" s="141" t="s">
        <v>125</v>
      </c>
      <c r="L4" s="142" t="s">
        <v>66</v>
      </c>
      <c r="M4" s="128" t="s">
        <v>123</v>
      </c>
      <c r="N4" s="128" t="s">
        <v>121</v>
      </c>
      <c r="O4" s="128" t="s">
        <v>125</v>
      </c>
      <c r="P4" s="128" t="s">
        <v>66</v>
      </c>
      <c r="Q4" s="128" t="s">
        <v>123</v>
      </c>
      <c r="R4" s="128" t="s">
        <v>121</v>
      </c>
      <c r="S4" s="128" t="s">
        <v>125</v>
      </c>
      <c r="T4" s="128" t="s">
        <v>66</v>
      </c>
      <c r="U4" s="128" t="s">
        <v>123</v>
      </c>
      <c r="V4" s="430"/>
    </row>
    <row r="5" spans="1:22" ht="33" customHeight="1" x14ac:dyDescent="0.15">
      <c r="A5" s="124" t="s">
        <v>7</v>
      </c>
      <c r="B5" s="130">
        <v>769</v>
      </c>
      <c r="C5" s="17">
        <v>1181</v>
      </c>
      <c r="D5" s="17">
        <v>1290</v>
      </c>
      <c r="E5" s="17">
        <f t="shared" ref="E5:E18" si="0">C5+D5</f>
        <v>2471</v>
      </c>
      <c r="F5" s="130">
        <v>1401</v>
      </c>
      <c r="G5" s="17">
        <v>2052</v>
      </c>
      <c r="H5" s="131">
        <v>2179</v>
      </c>
      <c r="I5" s="136">
        <f t="shared" ref="I5:I18" si="1">G5+H5</f>
        <v>4231</v>
      </c>
      <c r="J5" s="131">
        <v>4093</v>
      </c>
      <c r="K5" s="17">
        <v>5449</v>
      </c>
      <c r="L5" s="17">
        <v>5706</v>
      </c>
      <c r="M5" s="17">
        <f t="shared" ref="M5:M18" si="2">K5+L5</f>
        <v>11155</v>
      </c>
      <c r="N5" s="129">
        <v>1365</v>
      </c>
      <c r="O5" s="17">
        <v>1983</v>
      </c>
      <c r="P5" s="17">
        <v>2217</v>
      </c>
      <c r="Q5" s="136">
        <f t="shared" ref="Q5:Q18" si="3">O5+P5</f>
        <v>4200</v>
      </c>
      <c r="R5" s="17">
        <v>880</v>
      </c>
      <c r="S5" s="17">
        <v>1259</v>
      </c>
      <c r="T5" s="17">
        <v>1343</v>
      </c>
      <c r="U5" s="17">
        <f t="shared" ref="U5:U18" si="4">S5+T5</f>
        <v>2602</v>
      </c>
      <c r="V5" s="145" t="s">
        <v>7</v>
      </c>
    </row>
    <row r="6" spans="1:22" ht="33" customHeight="1" x14ac:dyDescent="0.15">
      <c r="A6" s="124" t="s">
        <v>26</v>
      </c>
      <c r="B6" s="17">
        <v>769</v>
      </c>
      <c r="C6" s="17">
        <v>1159</v>
      </c>
      <c r="D6" s="17">
        <v>1250</v>
      </c>
      <c r="E6" s="136">
        <f t="shared" si="0"/>
        <v>2409</v>
      </c>
      <c r="F6" s="131">
        <v>1423</v>
      </c>
      <c r="G6" s="17">
        <v>2043</v>
      </c>
      <c r="H6" s="17">
        <v>2170</v>
      </c>
      <c r="I6" s="136">
        <f t="shared" si="1"/>
        <v>4213</v>
      </c>
      <c r="J6" s="131">
        <v>4142</v>
      </c>
      <c r="K6" s="17">
        <v>5415</v>
      </c>
      <c r="L6" s="131">
        <v>5725</v>
      </c>
      <c r="M6" s="136">
        <f t="shared" si="2"/>
        <v>11140</v>
      </c>
      <c r="N6" s="131">
        <v>1369</v>
      </c>
      <c r="O6" s="17">
        <v>1970</v>
      </c>
      <c r="P6" s="17">
        <v>2197</v>
      </c>
      <c r="Q6" s="136">
        <f t="shared" si="3"/>
        <v>4167</v>
      </c>
      <c r="R6" s="131">
        <v>883</v>
      </c>
      <c r="S6" s="17">
        <v>1241</v>
      </c>
      <c r="T6" s="17">
        <v>1323</v>
      </c>
      <c r="U6" s="17">
        <f t="shared" si="4"/>
        <v>2564</v>
      </c>
      <c r="V6" s="145" t="s">
        <v>26</v>
      </c>
    </row>
    <row r="7" spans="1:22" ht="33" customHeight="1" x14ac:dyDescent="0.15">
      <c r="A7" s="124" t="s">
        <v>182</v>
      </c>
      <c r="B7" s="129">
        <v>766</v>
      </c>
      <c r="C7" s="17">
        <v>1132</v>
      </c>
      <c r="D7" s="17">
        <v>1209</v>
      </c>
      <c r="E7" s="17">
        <f t="shared" si="0"/>
        <v>2341</v>
      </c>
      <c r="F7" s="130">
        <v>1437</v>
      </c>
      <c r="G7" s="17">
        <v>2013</v>
      </c>
      <c r="H7" s="17">
        <v>2153</v>
      </c>
      <c r="I7" s="17">
        <f t="shared" si="1"/>
        <v>4166</v>
      </c>
      <c r="J7" s="130">
        <v>4191</v>
      </c>
      <c r="K7" s="131">
        <v>5422</v>
      </c>
      <c r="L7" s="131">
        <v>5744</v>
      </c>
      <c r="M7" s="131">
        <f t="shared" si="2"/>
        <v>11166</v>
      </c>
      <c r="N7" s="130">
        <v>1379</v>
      </c>
      <c r="O7" s="17">
        <v>1944</v>
      </c>
      <c r="P7" s="17">
        <v>2163</v>
      </c>
      <c r="Q7" s="17">
        <f t="shared" si="3"/>
        <v>4107</v>
      </c>
      <c r="R7" s="130">
        <v>899</v>
      </c>
      <c r="S7" s="17">
        <v>1223</v>
      </c>
      <c r="T7" s="17">
        <v>1297</v>
      </c>
      <c r="U7" s="17">
        <f t="shared" si="4"/>
        <v>2520</v>
      </c>
      <c r="V7" s="145" t="s">
        <v>182</v>
      </c>
    </row>
    <row r="8" spans="1:22" ht="33" customHeight="1" x14ac:dyDescent="0.15">
      <c r="A8" s="124" t="s">
        <v>61</v>
      </c>
      <c r="B8" s="130">
        <v>771</v>
      </c>
      <c r="C8" s="17">
        <v>1125</v>
      </c>
      <c r="D8" s="17">
        <v>1196</v>
      </c>
      <c r="E8" s="136">
        <f t="shared" si="0"/>
        <v>2321</v>
      </c>
      <c r="F8" s="130">
        <v>1450</v>
      </c>
      <c r="G8" s="17">
        <v>1984</v>
      </c>
      <c r="H8" s="17">
        <v>2148</v>
      </c>
      <c r="I8" s="136">
        <f t="shared" si="1"/>
        <v>4132</v>
      </c>
      <c r="J8" s="131">
        <v>4222</v>
      </c>
      <c r="K8" s="17">
        <v>5372</v>
      </c>
      <c r="L8" s="17">
        <v>5680</v>
      </c>
      <c r="M8" s="17">
        <f t="shared" si="2"/>
        <v>11052</v>
      </c>
      <c r="N8" s="130">
        <v>1386</v>
      </c>
      <c r="O8" s="17">
        <v>1919</v>
      </c>
      <c r="P8" s="17">
        <v>2133</v>
      </c>
      <c r="Q8" s="136">
        <f t="shared" si="3"/>
        <v>4052</v>
      </c>
      <c r="R8" s="17">
        <v>893</v>
      </c>
      <c r="S8" s="17">
        <v>1202</v>
      </c>
      <c r="T8" s="17">
        <v>1271</v>
      </c>
      <c r="U8" s="17">
        <f t="shared" si="4"/>
        <v>2473</v>
      </c>
      <c r="V8" s="145" t="s">
        <v>61</v>
      </c>
    </row>
    <row r="9" spans="1:22" ht="33" customHeight="1" x14ac:dyDescent="0.15">
      <c r="A9" s="124" t="s">
        <v>365</v>
      </c>
      <c r="B9" s="129">
        <v>765</v>
      </c>
      <c r="C9" s="17">
        <v>1102</v>
      </c>
      <c r="D9" s="17">
        <v>1176</v>
      </c>
      <c r="E9" s="136">
        <f t="shared" si="0"/>
        <v>2278</v>
      </c>
      <c r="F9" s="130">
        <v>1475</v>
      </c>
      <c r="G9" s="17">
        <v>1963</v>
      </c>
      <c r="H9" s="17">
        <v>2129</v>
      </c>
      <c r="I9" s="136">
        <f t="shared" si="1"/>
        <v>4092</v>
      </c>
      <c r="J9" s="131">
        <v>4260</v>
      </c>
      <c r="K9" s="17">
        <v>5352</v>
      </c>
      <c r="L9" s="17">
        <v>5649</v>
      </c>
      <c r="M9" s="17">
        <f t="shared" si="2"/>
        <v>11001</v>
      </c>
      <c r="N9" s="129">
        <v>1374</v>
      </c>
      <c r="O9" s="17">
        <v>1848</v>
      </c>
      <c r="P9" s="17">
        <v>2069</v>
      </c>
      <c r="Q9" s="136">
        <f t="shared" si="3"/>
        <v>3917</v>
      </c>
      <c r="R9" s="17">
        <v>891</v>
      </c>
      <c r="S9" s="17">
        <v>1180</v>
      </c>
      <c r="T9" s="17">
        <v>1242</v>
      </c>
      <c r="U9" s="17">
        <f t="shared" si="4"/>
        <v>2422</v>
      </c>
      <c r="V9" s="145" t="s">
        <v>365</v>
      </c>
    </row>
    <row r="10" spans="1:22" ht="33" customHeight="1" x14ac:dyDescent="0.15">
      <c r="A10" s="124" t="s">
        <v>244</v>
      </c>
      <c r="B10" s="129">
        <v>765</v>
      </c>
      <c r="C10" s="17">
        <v>1065</v>
      </c>
      <c r="D10" s="17">
        <v>1153</v>
      </c>
      <c r="E10" s="136">
        <f t="shared" si="0"/>
        <v>2218</v>
      </c>
      <c r="F10" s="130">
        <v>1495</v>
      </c>
      <c r="G10" s="17">
        <v>1959</v>
      </c>
      <c r="H10" s="17">
        <v>2100</v>
      </c>
      <c r="I10" s="136">
        <f t="shared" si="1"/>
        <v>4059</v>
      </c>
      <c r="J10" s="131">
        <v>4294</v>
      </c>
      <c r="K10" s="17">
        <v>5276</v>
      </c>
      <c r="L10" s="17">
        <v>5621</v>
      </c>
      <c r="M10" s="17">
        <f t="shared" si="2"/>
        <v>10897</v>
      </c>
      <c r="N10" s="130">
        <v>1431</v>
      </c>
      <c r="O10" s="17">
        <v>1824</v>
      </c>
      <c r="P10" s="131">
        <v>2090</v>
      </c>
      <c r="Q10" s="136">
        <f t="shared" si="3"/>
        <v>3914</v>
      </c>
      <c r="R10" s="131">
        <v>898</v>
      </c>
      <c r="S10" s="17">
        <v>1156</v>
      </c>
      <c r="T10" s="17">
        <v>1225</v>
      </c>
      <c r="U10" s="17">
        <f t="shared" si="4"/>
        <v>2381</v>
      </c>
      <c r="V10" s="145" t="s">
        <v>244</v>
      </c>
    </row>
    <row r="11" spans="1:22" ht="33" customHeight="1" x14ac:dyDescent="0.15">
      <c r="A11" s="124" t="s">
        <v>306</v>
      </c>
      <c r="B11" s="130">
        <v>774</v>
      </c>
      <c r="C11" s="17">
        <v>1046</v>
      </c>
      <c r="D11" s="17">
        <v>1137</v>
      </c>
      <c r="E11" s="136">
        <f t="shared" si="0"/>
        <v>2183</v>
      </c>
      <c r="F11" s="130">
        <v>1497</v>
      </c>
      <c r="G11" s="17">
        <v>1932</v>
      </c>
      <c r="H11" s="131">
        <v>2114</v>
      </c>
      <c r="I11" s="136">
        <f t="shared" si="1"/>
        <v>4046</v>
      </c>
      <c r="J11" s="131">
        <v>4317</v>
      </c>
      <c r="K11" s="17">
        <v>5255</v>
      </c>
      <c r="L11" s="17">
        <v>5587</v>
      </c>
      <c r="M11" s="17">
        <f t="shared" si="2"/>
        <v>10842</v>
      </c>
      <c r="N11" s="130">
        <v>1432</v>
      </c>
      <c r="O11" s="17">
        <v>1787</v>
      </c>
      <c r="P11" s="17">
        <v>2027</v>
      </c>
      <c r="Q11" s="136">
        <f t="shared" si="3"/>
        <v>3814</v>
      </c>
      <c r="R11" s="17">
        <v>895</v>
      </c>
      <c r="S11" s="17">
        <v>1127</v>
      </c>
      <c r="T11" s="17">
        <v>1214</v>
      </c>
      <c r="U11" s="17">
        <f t="shared" si="4"/>
        <v>2341</v>
      </c>
      <c r="V11" s="145" t="s">
        <v>306</v>
      </c>
    </row>
    <row r="12" spans="1:22" ht="33" customHeight="1" x14ac:dyDescent="0.15">
      <c r="A12" s="124" t="s">
        <v>329</v>
      </c>
      <c r="B12" s="129">
        <v>773</v>
      </c>
      <c r="C12" s="17">
        <v>1021</v>
      </c>
      <c r="D12" s="17">
        <v>1102</v>
      </c>
      <c r="E12" s="136">
        <f t="shared" si="0"/>
        <v>2123</v>
      </c>
      <c r="F12" s="129">
        <v>1497</v>
      </c>
      <c r="G12" s="17">
        <v>1907</v>
      </c>
      <c r="H12" s="17">
        <v>2085</v>
      </c>
      <c r="I12" s="136">
        <f t="shared" si="1"/>
        <v>3992</v>
      </c>
      <c r="J12" s="131">
        <v>4348</v>
      </c>
      <c r="K12" s="17">
        <v>5240</v>
      </c>
      <c r="L12" s="131">
        <v>5599</v>
      </c>
      <c r="M12" s="17">
        <f t="shared" si="2"/>
        <v>10839</v>
      </c>
      <c r="N12" s="129">
        <v>1429</v>
      </c>
      <c r="O12" s="17">
        <v>1755</v>
      </c>
      <c r="P12" s="17">
        <v>1976</v>
      </c>
      <c r="Q12" s="136">
        <f t="shared" si="3"/>
        <v>3731</v>
      </c>
      <c r="R12" s="17">
        <v>890</v>
      </c>
      <c r="S12" s="17">
        <v>1104</v>
      </c>
      <c r="T12" s="17">
        <v>1183</v>
      </c>
      <c r="U12" s="17">
        <f t="shared" si="4"/>
        <v>2287</v>
      </c>
      <c r="V12" s="145" t="s">
        <v>329</v>
      </c>
    </row>
    <row r="13" spans="1:22" ht="33" customHeight="1" x14ac:dyDescent="0.15">
      <c r="A13" s="124" t="s">
        <v>366</v>
      </c>
      <c r="B13" s="130">
        <v>775</v>
      </c>
      <c r="C13" s="17">
        <v>1012</v>
      </c>
      <c r="D13" s="17">
        <v>1081</v>
      </c>
      <c r="E13" s="136">
        <f t="shared" si="0"/>
        <v>2093</v>
      </c>
      <c r="F13" s="129">
        <v>1496</v>
      </c>
      <c r="G13" s="17">
        <v>1889</v>
      </c>
      <c r="H13" s="17">
        <v>2042</v>
      </c>
      <c r="I13" s="136">
        <f t="shared" si="1"/>
        <v>3931</v>
      </c>
      <c r="J13" s="131">
        <v>4379</v>
      </c>
      <c r="K13" s="17">
        <v>5194</v>
      </c>
      <c r="L13" s="17">
        <v>5556</v>
      </c>
      <c r="M13" s="17">
        <f t="shared" si="2"/>
        <v>10750</v>
      </c>
      <c r="N13" s="129">
        <v>1410</v>
      </c>
      <c r="O13" s="17">
        <v>1707</v>
      </c>
      <c r="P13" s="17">
        <v>1914</v>
      </c>
      <c r="Q13" s="136">
        <f t="shared" si="3"/>
        <v>3621</v>
      </c>
      <c r="R13" s="131">
        <v>910</v>
      </c>
      <c r="S13" s="17">
        <v>1072</v>
      </c>
      <c r="T13" s="17">
        <v>1163</v>
      </c>
      <c r="U13" s="17">
        <f t="shared" si="4"/>
        <v>2235</v>
      </c>
      <c r="V13" s="145" t="s">
        <v>366</v>
      </c>
    </row>
    <row r="14" spans="1:22" ht="33" customHeight="1" x14ac:dyDescent="0.15">
      <c r="A14" s="124" t="s">
        <v>372</v>
      </c>
      <c r="B14" s="17">
        <v>774</v>
      </c>
      <c r="C14" s="17">
        <v>992</v>
      </c>
      <c r="D14" s="17">
        <v>1058</v>
      </c>
      <c r="E14" s="136">
        <f t="shared" si="0"/>
        <v>2050</v>
      </c>
      <c r="F14" s="130">
        <v>1498</v>
      </c>
      <c r="G14" s="17">
        <v>1858</v>
      </c>
      <c r="H14" s="17">
        <v>2031</v>
      </c>
      <c r="I14" s="136">
        <f t="shared" si="1"/>
        <v>3889</v>
      </c>
      <c r="J14" s="131">
        <v>4390</v>
      </c>
      <c r="K14" s="17">
        <v>5143</v>
      </c>
      <c r="L14" s="17">
        <v>5477</v>
      </c>
      <c r="M14" s="136">
        <f t="shared" si="2"/>
        <v>10620</v>
      </c>
      <c r="N14" s="129">
        <v>1404</v>
      </c>
      <c r="O14" s="17">
        <v>1652</v>
      </c>
      <c r="P14" s="17">
        <v>1880</v>
      </c>
      <c r="Q14" s="136">
        <f t="shared" si="3"/>
        <v>3532</v>
      </c>
      <c r="R14" s="17">
        <v>906</v>
      </c>
      <c r="S14" s="17">
        <v>1047</v>
      </c>
      <c r="T14" s="17">
        <v>1135</v>
      </c>
      <c r="U14" s="136">
        <f t="shared" si="4"/>
        <v>2182</v>
      </c>
      <c r="V14" s="145" t="s">
        <v>372</v>
      </c>
    </row>
    <row r="15" spans="1:22" ht="33" customHeight="1" x14ac:dyDescent="0.15">
      <c r="A15" s="124" t="s">
        <v>377</v>
      </c>
      <c r="B15" s="131">
        <v>778</v>
      </c>
      <c r="C15" s="17">
        <v>978</v>
      </c>
      <c r="D15" s="17">
        <v>1032</v>
      </c>
      <c r="E15" s="136">
        <f t="shared" si="0"/>
        <v>2010</v>
      </c>
      <c r="F15" s="130">
        <v>1501</v>
      </c>
      <c r="G15" s="17">
        <v>1852</v>
      </c>
      <c r="H15" s="17">
        <v>1985</v>
      </c>
      <c r="I15" s="136">
        <f t="shared" si="1"/>
        <v>3837</v>
      </c>
      <c r="J15" s="17">
        <v>4358</v>
      </c>
      <c r="K15" s="17">
        <v>5072</v>
      </c>
      <c r="L15" s="17">
        <v>5369</v>
      </c>
      <c r="M15" s="136">
        <f t="shared" si="2"/>
        <v>10441</v>
      </c>
      <c r="N15" s="129">
        <v>1391</v>
      </c>
      <c r="O15" s="17">
        <v>1632</v>
      </c>
      <c r="P15" s="17">
        <v>1848</v>
      </c>
      <c r="Q15" s="136">
        <f t="shared" si="3"/>
        <v>3480</v>
      </c>
      <c r="R15" s="17">
        <v>900</v>
      </c>
      <c r="S15" s="17">
        <v>1019</v>
      </c>
      <c r="T15" s="17">
        <v>1117</v>
      </c>
      <c r="U15" s="136">
        <f t="shared" si="4"/>
        <v>2136</v>
      </c>
      <c r="V15" s="145" t="s">
        <v>377</v>
      </c>
    </row>
    <row r="16" spans="1:22" ht="33" customHeight="1" x14ac:dyDescent="0.15">
      <c r="A16" s="146" t="s">
        <v>45</v>
      </c>
      <c r="B16" s="129">
        <v>775</v>
      </c>
      <c r="C16" s="17">
        <v>952</v>
      </c>
      <c r="D16" s="17">
        <v>1022</v>
      </c>
      <c r="E16" s="17">
        <f t="shared" si="0"/>
        <v>1974</v>
      </c>
      <c r="F16" s="130">
        <v>1510</v>
      </c>
      <c r="G16" s="17">
        <v>1829</v>
      </c>
      <c r="H16" s="17">
        <v>1957</v>
      </c>
      <c r="I16" s="17">
        <f t="shared" si="1"/>
        <v>3786</v>
      </c>
      <c r="J16" s="130">
        <v>4414</v>
      </c>
      <c r="K16" s="17">
        <v>5057</v>
      </c>
      <c r="L16" s="17">
        <v>5357</v>
      </c>
      <c r="M16" s="17">
        <f t="shared" si="2"/>
        <v>10414</v>
      </c>
      <c r="N16" s="130">
        <v>1400</v>
      </c>
      <c r="O16" s="17">
        <v>1587</v>
      </c>
      <c r="P16" s="17">
        <v>1798</v>
      </c>
      <c r="Q16" s="17">
        <f t="shared" si="3"/>
        <v>3385</v>
      </c>
      <c r="R16" s="129">
        <v>895</v>
      </c>
      <c r="S16" s="17">
        <v>992</v>
      </c>
      <c r="T16" s="17">
        <v>1095</v>
      </c>
      <c r="U16" s="136">
        <f t="shared" si="4"/>
        <v>2087</v>
      </c>
      <c r="V16" s="146" t="s">
        <v>45</v>
      </c>
    </row>
    <row r="17" spans="1:22" ht="33" customHeight="1" x14ac:dyDescent="0.15">
      <c r="A17" s="124" t="s">
        <v>387</v>
      </c>
      <c r="B17" s="131">
        <v>786</v>
      </c>
      <c r="C17" s="17">
        <v>933</v>
      </c>
      <c r="D17" s="17">
        <v>994</v>
      </c>
      <c r="E17" s="136">
        <f t="shared" si="0"/>
        <v>1927</v>
      </c>
      <c r="F17" s="130">
        <v>1515</v>
      </c>
      <c r="G17" s="17">
        <v>1805</v>
      </c>
      <c r="H17" s="17">
        <v>1936</v>
      </c>
      <c r="I17" s="136">
        <f t="shared" si="1"/>
        <v>3741</v>
      </c>
      <c r="J17" s="130">
        <v>4439</v>
      </c>
      <c r="K17" s="17">
        <v>4979</v>
      </c>
      <c r="L17" s="17">
        <v>5308</v>
      </c>
      <c r="M17" s="136">
        <f t="shared" si="2"/>
        <v>10287</v>
      </c>
      <c r="N17" s="129">
        <v>1398</v>
      </c>
      <c r="O17" s="17">
        <v>1554</v>
      </c>
      <c r="P17" s="17">
        <v>1772</v>
      </c>
      <c r="Q17" s="136">
        <f t="shared" si="3"/>
        <v>3326</v>
      </c>
      <c r="R17" s="129">
        <v>881</v>
      </c>
      <c r="S17" s="17">
        <v>964</v>
      </c>
      <c r="T17" s="17">
        <v>1066</v>
      </c>
      <c r="U17" s="136">
        <f t="shared" si="4"/>
        <v>2030</v>
      </c>
      <c r="V17" s="145" t="s">
        <v>387</v>
      </c>
    </row>
    <row r="18" spans="1:22" ht="33" customHeight="1" x14ac:dyDescent="0.15">
      <c r="A18" s="124" t="s">
        <v>464</v>
      </c>
      <c r="B18" s="17">
        <v>786</v>
      </c>
      <c r="C18" s="17">
        <v>906</v>
      </c>
      <c r="D18" s="17">
        <v>976</v>
      </c>
      <c r="E18" s="136">
        <f t="shared" si="0"/>
        <v>1882</v>
      </c>
      <c r="F18" s="17">
        <v>1508</v>
      </c>
      <c r="G18" s="17">
        <v>1778</v>
      </c>
      <c r="H18" s="17">
        <v>1886</v>
      </c>
      <c r="I18" s="136">
        <f t="shared" si="1"/>
        <v>3664</v>
      </c>
      <c r="J18" s="131">
        <v>4488</v>
      </c>
      <c r="K18" s="17">
        <v>4938</v>
      </c>
      <c r="L18" s="17">
        <v>5244</v>
      </c>
      <c r="M18" s="136">
        <f t="shared" si="2"/>
        <v>10182</v>
      </c>
      <c r="N18" s="17">
        <v>1393</v>
      </c>
      <c r="O18" s="17">
        <v>1502</v>
      </c>
      <c r="P18" s="17">
        <v>1730</v>
      </c>
      <c r="Q18" s="136">
        <f t="shared" si="3"/>
        <v>3232</v>
      </c>
      <c r="R18" s="131">
        <v>888</v>
      </c>
      <c r="S18" s="17">
        <v>939</v>
      </c>
      <c r="T18" s="17">
        <v>1035</v>
      </c>
      <c r="U18" s="136">
        <f t="shared" si="4"/>
        <v>1974</v>
      </c>
      <c r="V18" s="146" t="s">
        <v>464</v>
      </c>
    </row>
    <row r="19" spans="1:22" ht="33" customHeight="1" x14ac:dyDescent="0.15">
      <c r="A19" s="124" t="s">
        <v>463</v>
      </c>
      <c r="B19" s="17">
        <v>771</v>
      </c>
      <c r="C19" s="17">
        <v>880</v>
      </c>
      <c r="D19" s="17">
        <v>956</v>
      </c>
      <c r="E19" s="136">
        <f>SUM(C19:D19)</f>
        <v>1836</v>
      </c>
      <c r="F19" s="17">
        <v>1501</v>
      </c>
      <c r="G19" s="17">
        <v>1757</v>
      </c>
      <c r="H19" s="17">
        <v>1849</v>
      </c>
      <c r="I19" s="136">
        <f>SUM(G19:H19)</f>
        <v>3606</v>
      </c>
      <c r="J19" s="131">
        <v>4489</v>
      </c>
      <c r="K19" s="17">
        <v>4875</v>
      </c>
      <c r="L19" s="17">
        <v>5156</v>
      </c>
      <c r="M19" s="136">
        <f>SUM(K19:L19)</f>
        <v>10031</v>
      </c>
      <c r="N19" s="17">
        <v>1361</v>
      </c>
      <c r="O19" s="17">
        <v>1468</v>
      </c>
      <c r="P19" s="17">
        <v>1654</v>
      </c>
      <c r="Q19" s="136">
        <f>SUM(O19:P19)</f>
        <v>3122</v>
      </c>
      <c r="R19" s="17">
        <v>879</v>
      </c>
      <c r="S19" s="17">
        <v>907</v>
      </c>
      <c r="T19" s="17">
        <v>1005</v>
      </c>
      <c r="U19" s="136">
        <f>SUM(S19:T19)</f>
        <v>1912</v>
      </c>
      <c r="V19" s="146" t="s">
        <v>463</v>
      </c>
    </row>
    <row r="20" spans="1:22" ht="33" customHeight="1" x14ac:dyDescent="0.15">
      <c r="A20" s="124" t="s">
        <v>461</v>
      </c>
      <c r="B20" s="17">
        <v>771</v>
      </c>
      <c r="C20" s="17">
        <v>842</v>
      </c>
      <c r="D20" s="17">
        <v>931</v>
      </c>
      <c r="E20" s="136">
        <f>SUM(C20:D20)</f>
        <v>1773</v>
      </c>
      <c r="F20" s="131">
        <v>1519</v>
      </c>
      <c r="G20" s="17">
        <v>1716</v>
      </c>
      <c r="H20" s="17">
        <v>1835</v>
      </c>
      <c r="I20" s="136">
        <f>SUM(G20:H20)</f>
        <v>3551</v>
      </c>
      <c r="J20" s="131">
        <v>4506</v>
      </c>
      <c r="K20" s="17">
        <v>4853</v>
      </c>
      <c r="L20" s="17">
        <v>5094</v>
      </c>
      <c r="M20" s="136">
        <f>SUM(K20:L20)</f>
        <v>9947</v>
      </c>
      <c r="N20" s="17">
        <v>1349</v>
      </c>
      <c r="O20" s="17">
        <v>1413</v>
      </c>
      <c r="P20" s="17">
        <v>1612</v>
      </c>
      <c r="Q20" s="136">
        <f>SUM(O20:P20)</f>
        <v>3025</v>
      </c>
      <c r="R20" s="17">
        <v>873</v>
      </c>
      <c r="S20" s="17">
        <v>880</v>
      </c>
      <c r="T20" s="17">
        <v>977</v>
      </c>
      <c r="U20" s="136">
        <f>SUM(S20:T20)</f>
        <v>1857</v>
      </c>
      <c r="V20" s="146" t="s">
        <v>461</v>
      </c>
    </row>
    <row r="21" spans="1:22" ht="33" customHeight="1" x14ac:dyDescent="0.15">
      <c r="A21" s="124" t="s">
        <v>166</v>
      </c>
      <c r="B21" s="17">
        <v>761</v>
      </c>
      <c r="C21" s="17">
        <v>817</v>
      </c>
      <c r="D21" s="17">
        <v>895</v>
      </c>
      <c r="E21" s="136">
        <f>SUM(C21:D21)</f>
        <v>1712</v>
      </c>
      <c r="F21" s="17">
        <v>1495</v>
      </c>
      <c r="G21" s="17">
        <v>1675</v>
      </c>
      <c r="H21" s="17">
        <v>1788</v>
      </c>
      <c r="I21" s="136">
        <f>SUM(G21:H21)</f>
        <v>3463</v>
      </c>
      <c r="J21" s="17">
        <v>4472</v>
      </c>
      <c r="K21" s="17">
        <v>4714</v>
      </c>
      <c r="L21" s="17">
        <v>4998</v>
      </c>
      <c r="M21" s="136">
        <f>SUM(K21:L21)</f>
        <v>9712</v>
      </c>
      <c r="N21" s="131">
        <v>1354</v>
      </c>
      <c r="O21" s="17">
        <v>1381</v>
      </c>
      <c r="P21" s="17">
        <v>1577</v>
      </c>
      <c r="Q21" s="136">
        <f>SUM(O21:P21)</f>
        <v>2958</v>
      </c>
      <c r="R21" s="17">
        <v>860</v>
      </c>
      <c r="S21" s="17">
        <v>850</v>
      </c>
      <c r="T21" s="17">
        <v>945</v>
      </c>
      <c r="U21" s="136">
        <f>SUM(S21:T21)</f>
        <v>1795</v>
      </c>
      <c r="V21" s="146" t="s">
        <v>166</v>
      </c>
    </row>
    <row r="22" spans="1:22" ht="33" customHeight="1" x14ac:dyDescent="0.15">
      <c r="A22" s="148" t="s">
        <v>532</v>
      </c>
      <c r="B22" s="132">
        <v>744</v>
      </c>
      <c r="C22" s="17">
        <v>785</v>
      </c>
      <c r="D22" s="17">
        <v>862</v>
      </c>
      <c r="E22" s="17">
        <f>SUM(C22:D22)</f>
        <v>1647</v>
      </c>
      <c r="F22" s="151">
        <v>1490</v>
      </c>
      <c r="G22" s="133">
        <v>1642</v>
      </c>
      <c r="H22" s="132">
        <v>1755</v>
      </c>
      <c r="I22" s="133">
        <f>SUM(G22:H22)</f>
        <v>3397</v>
      </c>
      <c r="J22" s="152">
        <v>4432</v>
      </c>
      <c r="K22" s="132">
        <v>4595</v>
      </c>
      <c r="L22" s="132">
        <v>4904</v>
      </c>
      <c r="M22" s="132">
        <f>SUM(K22:L22)</f>
        <v>9499</v>
      </c>
      <c r="N22" s="151">
        <v>1342</v>
      </c>
      <c r="O22" s="132">
        <v>1343</v>
      </c>
      <c r="P22" s="132">
        <v>1527</v>
      </c>
      <c r="Q22" s="132">
        <f>SUM(O22:P22)</f>
        <v>2870</v>
      </c>
      <c r="R22" s="152">
        <v>848</v>
      </c>
      <c r="S22" s="132">
        <v>815</v>
      </c>
      <c r="T22" s="132">
        <v>916</v>
      </c>
      <c r="U22" s="132">
        <f>SUM(S22:T22)</f>
        <v>1731</v>
      </c>
      <c r="V22" s="153" t="s">
        <v>532</v>
      </c>
    </row>
    <row r="23" spans="1:22" ht="33" customHeight="1" x14ac:dyDescent="0.15">
      <c r="A23" s="127" t="s">
        <v>466</v>
      </c>
      <c r="C23" s="149"/>
      <c r="D23" s="150"/>
      <c r="E23" s="150"/>
      <c r="F23" s="150"/>
      <c r="G23" s="150"/>
      <c r="I23" s="150"/>
      <c r="N23" s="150"/>
      <c r="V23" s="150"/>
    </row>
    <row r="24" spans="1:22" ht="24" customHeight="1" x14ac:dyDescent="0.15"/>
    <row r="25" spans="1:22" x14ac:dyDescent="0.15">
      <c r="R25" s="144"/>
      <c r="S25" s="144"/>
      <c r="T25" s="144"/>
      <c r="U25" s="144"/>
    </row>
    <row r="26" spans="1:22" x14ac:dyDescent="0.15">
      <c r="R26" s="144"/>
      <c r="S26" s="144"/>
      <c r="T26" s="144"/>
      <c r="U26" s="144"/>
    </row>
    <row r="28" spans="1:22" x14ac:dyDescent="0.15">
      <c r="R28" s="144"/>
    </row>
  </sheetData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Y26"/>
  <sheetViews>
    <sheetView view="pageBreakPreview" zoomScale="120" zoomScaleNormal="75" zoomScaleSheetLayoutView="120" workbookViewId="0">
      <pane xSplit="1" ySplit="4" topLeftCell="B5" activePane="bottomRight" state="frozen"/>
      <selection pane="topRight"/>
      <selection pane="bottomLeft"/>
      <selection pane="bottomRight" activeCell="H8" sqref="H8"/>
    </sheetView>
  </sheetViews>
  <sheetFormatPr defaultColWidth="8.875" defaultRowHeight="13.5" x14ac:dyDescent="0.15"/>
  <cols>
    <col min="1" max="1" width="10.125" style="13" customWidth="1"/>
    <col min="2" max="16" width="8.125" style="13" customWidth="1"/>
    <col min="17" max="17" width="8.5" style="13" bestFit="1" customWidth="1"/>
    <col min="18" max="20" width="8.125" style="13" customWidth="1"/>
    <col min="21" max="21" width="8.5" style="13" customWidth="1"/>
    <col min="22" max="22" width="10.125" style="13" customWidth="1"/>
    <col min="23" max="16384" width="8.875" style="13"/>
  </cols>
  <sheetData>
    <row r="1" spans="1:25" s="1" customFormat="1" ht="45" customHeight="1" x14ac:dyDescent="0.15">
      <c r="A1" s="366" t="s">
        <v>472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2" spans="1:25" s="1" customFormat="1" ht="30" customHeight="1" x14ac:dyDescent="0.15">
      <c r="A2" s="367" t="s">
        <v>330</v>
      </c>
      <c r="B2" s="367"/>
      <c r="C2" s="367"/>
      <c r="D2" s="9"/>
      <c r="E2" s="9"/>
      <c r="F2" s="9"/>
      <c r="G2" s="9"/>
      <c r="H2" s="9"/>
      <c r="I2" s="9"/>
      <c r="J2" s="9"/>
      <c r="K2" s="9"/>
      <c r="L2" s="9"/>
      <c r="M2" s="9"/>
      <c r="N2" s="14"/>
      <c r="O2" s="14"/>
      <c r="P2" s="14"/>
      <c r="Q2" s="14"/>
      <c r="R2" s="14"/>
      <c r="S2" s="14"/>
      <c r="T2" s="14"/>
      <c r="U2" s="3" t="s">
        <v>172</v>
      </c>
      <c r="Y2" s="116"/>
    </row>
    <row r="3" spans="1:25" ht="33" customHeight="1" x14ac:dyDescent="0.15">
      <c r="A3" s="428"/>
      <c r="B3" s="357" t="s">
        <v>37</v>
      </c>
      <c r="C3" s="357"/>
      <c r="D3" s="357"/>
      <c r="E3" s="358"/>
      <c r="F3" s="422" t="s">
        <v>476</v>
      </c>
      <c r="G3" s="357"/>
      <c r="H3" s="357"/>
      <c r="I3" s="358"/>
      <c r="J3" s="422" t="s">
        <v>475</v>
      </c>
      <c r="K3" s="357"/>
      <c r="L3" s="357"/>
      <c r="M3" s="358"/>
      <c r="N3" s="422" t="s">
        <v>474</v>
      </c>
      <c r="O3" s="357"/>
      <c r="P3" s="357"/>
      <c r="Q3" s="358"/>
      <c r="R3" s="422" t="s">
        <v>473</v>
      </c>
      <c r="S3" s="357"/>
      <c r="T3" s="357"/>
      <c r="U3" s="358"/>
      <c r="V3" s="417"/>
    </row>
    <row r="4" spans="1:25" ht="33" customHeight="1" x14ac:dyDescent="0.15">
      <c r="A4" s="429"/>
      <c r="B4" s="142" t="s">
        <v>121</v>
      </c>
      <c r="C4" s="128" t="s">
        <v>125</v>
      </c>
      <c r="D4" s="128" t="s">
        <v>66</v>
      </c>
      <c r="E4" s="128" t="s">
        <v>123</v>
      </c>
      <c r="F4" s="128" t="s">
        <v>121</v>
      </c>
      <c r="G4" s="128" t="s">
        <v>125</v>
      </c>
      <c r="H4" s="128" t="s">
        <v>66</v>
      </c>
      <c r="I4" s="128" t="s">
        <v>123</v>
      </c>
      <c r="J4" s="128" t="s">
        <v>121</v>
      </c>
      <c r="K4" s="141" t="s">
        <v>125</v>
      </c>
      <c r="L4" s="142" t="s">
        <v>66</v>
      </c>
      <c r="M4" s="128" t="s">
        <v>123</v>
      </c>
      <c r="N4" s="128" t="s">
        <v>121</v>
      </c>
      <c r="O4" s="128" t="s">
        <v>125</v>
      </c>
      <c r="P4" s="128" t="s">
        <v>66</v>
      </c>
      <c r="Q4" s="128" t="s">
        <v>123</v>
      </c>
      <c r="R4" s="128" t="s">
        <v>121</v>
      </c>
      <c r="S4" s="128" t="s">
        <v>125</v>
      </c>
      <c r="T4" s="128" t="s">
        <v>66</v>
      </c>
      <c r="U4" s="128" t="s">
        <v>123</v>
      </c>
      <c r="V4" s="430"/>
    </row>
    <row r="5" spans="1:25" ht="33" customHeight="1" x14ac:dyDescent="0.15">
      <c r="A5" s="124" t="s">
        <v>7</v>
      </c>
      <c r="B5" s="17">
        <v>616</v>
      </c>
      <c r="C5" s="17">
        <v>864</v>
      </c>
      <c r="D5" s="17">
        <v>904</v>
      </c>
      <c r="E5" s="17">
        <f t="shared" ref="E5:E18" si="0">C5+D5</f>
        <v>1768</v>
      </c>
      <c r="F5" s="129">
        <v>78</v>
      </c>
      <c r="G5" s="17">
        <v>102</v>
      </c>
      <c r="H5" s="17">
        <v>89</v>
      </c>
      <c r="I5" s="136">
        <f t="shared" ref="I5:I19" si="1">G5+H5</f>
        <v>191</v>
      </c>
      <c r="J5" s="17">
        <v>1290</v>
      </c>
      <c r="K5" s="17">
        <v>1520</v>
      </c>
      <c r="L5" s="17">
        <v>1589</v>
      </c>
      <c r="M5" s="136">
        <f t="shared" ref="M5:M18" si="2">K5+L5</f>
        <v>3109</v>
      </c>
      <c r="N5" s="131">
        <v>3967</v>
      </c>
      <c r="O5" s="17">
        <v>5451</v>
      </c>
      <c r="P5" s="17">
        <v>5779</v>
      </c>
      <c r="Q5" s="136">
        <f t="shared" ref="Q5:Q18" si="3">O5+P5</f>
        <v>11230</v>
      </c>
      <c r="R5" s="131">
        <v>4678</v>
      </c>
      <c r="S5" s="131">
        <v>6072</v>
      </c>
      <c r="T5" s="131">
        <v>6700</v>
      </c>
      <c r="U5" s="139">
        <f t="shared" ref="U5:U18" si="4">S5+T5</f>
        <v>12772</v>
      </c>
      <c r="V5" s="145" t="s">
        <v>7</v>
      </c>
    </row>
    <row r="6" spans="1:25" ht="33" customHeight="1" x14ac:dyDescent="0.15">
      <c r="A6" s="124" t="s">
        <v>26</v>
      </c>
      <c r="B6" s="17">
        <v>611</v>
      </c>
      <c r="C6" s="17">
        <v>846</v>
      </c>
      <c r="D6" s="17">
        <v>880</v>
      </c>
      <c r="E6" s="136">
        <f t="shared" si="0"/>
        <v>1726</v>
      </c>
      <c r="F6" s="131">
        <v>82</v>
      </c>
      <c r="G6" s="17">
        <v>101</v>
      </c>
      <c r="H6" s="131">
        <v>94</v>
      </c>
      <c r="I6" s="139">
        <f t="shared" si="1"/>
        <v>195</v>
      </c>
      <c r="J6" s="17">
        <v>1277</v>
      </c>
      <c r="K6" s="17">
        <v>1477</v>
      </c>
      <c r="L6" s="17">
        <v>1546</v>
      </c>
      <c r="M6" s="136">
        <f t="shared" si="2"/>
        <v>3023</v>
      </c>
      <c r="N6" s="131">
        <v>4060</v>
      </c>
      <c r="O6" s="131">
        <v>5458</v>
      </c>
      <c r="P6" s="17">
        <v>5765</v>
      </c>
      <c r="Q6" s="136">
        <f t="shared" si="3"/>
        <v>11223</v>
      </c>
      <c r="R6" s="131">
        <v>4737</v>
      </c>
      <c r="S6" s="131">
        <v>6110</v>
      </c>
      <c r="T6" s="131">
        <v>6720</v>
      </c>
      <c r="U6" s="139">
        <f t="shared" si="4"/>
        <v>12830</v>
      </c>
      <c r="V6" s="145" t="s">
        <v>26</v>
      </c>
    </row>
    <row r="7" spans="1:25" ht="33" customHeight="1" x14ac:dyDescent="0.15">
      <c r="A7" s="124" t="s">
        <v>182</v>
      </c>
      <c r="B7" s="17">
        <v>611</v>
      </c>
      <c r="C7" s="17">
        <v>831</v>
      </c>
      <c r="D7" s="17">
        <v>859</v>
      </c>
      <c r="E7" s="17">
        <f t="shared" si="0"/>
        <v>1690</v>
      </c>
      <c r="F7" s="129">
        <v>79</v>
      </c>
      <c r="G7" s="17">
        <v>96</v>
      </c>
      <c r="H7" s="17">
        <v>88</v>
      </c>
      <c r="I7" s="17">
        <f t="shared" si="1"/>
        <v>184</v>
      </c>
      <c r="J7" s="129">
        <v>1276</v>
      </c>
      <c r="K7" s="17">
        <v>1457</v>
      </c>
      <c r="L7" s="17">
        <v>1503</v>
      </c>
      <c r="M7" s="17">
        <f t="shared" si="2"/>
        <v>2960</v>
      </c>
      <c r="N7" s="130">
        <v>4127</v>
      </c>
      <c r="O7" s="17">
        <v>5454</v>
      </c>
      <c r="P7" s="131">
        <v>5778</v>
      </c>
      <c r="Q7" s="131">
        <f t="shared" si="3"/>
        <v>11232</v>
      </c>
      <c r="R7" s="130">
        <v>4816</v>
      </c>
      <c r="S7" s="131">
        <v>6130</v>
      </c>
      <c r="T7" s="131">
        <v>6782</v>
      </c>
      <c r="U7" s="131">
        <f t="shared" si="4"/>
        <v>12912</v>
      </c>
      <c r="V7" s="145" t="s">
        <v>182</v>
      </c>
    </row>
    <row r="8" spans="1:25" ht="33" customHeight="1" x14ac:dyDescent="0.15">
      <c r="A8" s="124" t="s">
        <v>61</v>
      </c>
      <c r="B8" s="17">
        <v>603</v>
      </c>
      <c r="C8" s="17">
        <v>805</v>
      </c>
      <c r="D8" s="17">
        <v>843</v>
      </c>
      <c r="E8" s="17">
        <f t="shared" si="0"/>
        <v>1648</v>
      </c>
      <c r="F8" s="129">
        <v>78</v>
      </c>
      <c r="G8" s="131">
        <v>97</v>
      </c>
      <c r="H8" s="17">
        <v>84</v>
      </c>
      <c r="I8" s="136">
        <f t="shared" si="1"/>
        <v>181</v>
      </c>
      <c r="J8" s="17">
        <v>1263</v>
      </c>
      <c r="K8" s="17">
        <v>1421</v>
      </c>
      <c r="L8" s="17">
        <v>1460</v>
      </c>
      <c r="M8" s="17">
        <f t="shared" si="2"/>
        <v>2881</v>
      </c>
      <c r="N8" s="130">
        <v>4148</v>
      </c>
      <c r="O8" s="17">
        <v>5411</v>
      </c>
      <c r="P8" s="17">
        <v>5754</v>
      </c>
      <c r="Q8" s="136">
        <f t="shared" si="3"/>
        <v>11165</v>
      </c>
      <c r="R8" s="131">
        <v>4881</v>
      </c>
      <c r="S8" s="131">
        <v>6191</v>
      </c>
      <c r="T8" s="131">
        <v>6836</v>
      </c>
      <c r="U8" s="139">
        <f t="shared" si="4"/>
        <v>13027</v>
      </c>
      <c r="V8" s="145" t="s">
        <v>61</v>
      </c>
    </row>
    <row r="9" spans="1:25" s="18" customFormat="1" ht="33" customHeight="1" x14ac:dyDescent="0.15">
      <c r="A9" s="124" t="s">
        <v>365</v>
      </c>
      <c r="B9" s="131">
        <v>608</v>
      </c>
      <c r="C9" s="17">
        <v>785</v>
      </c>
      <c r="D9" s="17">
        <v>835</v>
      </c>
      <c r="E9" s="17">
        <f t="shared" si="0"/>
        <v>1620</v>
      </c>
      <c r="F9" s="129">
        <v>77</v>
      </c>
      <c r="G9" s="17">
        <v>96</v>
      </c>
      <c r="H9" s="131">
        <v>87</v>
      </c>
      <c r="I9" s="139">
        <f t="shared" si="1"/>
        <v>183</v>
      </c>
      <c r="J9" s="131">
        <v>1269</v>
      </c>
      <c r="K9" s="17">
        <v>1392</v>
      </c>
      <c r="L9" s="17">
        <v>1429</v>
      </c>
      <c r="M9" s="17">
        <f t="shared" si="2"/>
        <v>2821</v>
      </c>
      <c r="N9" s="130">
        <v>4268</v>
      </c>
      <c r="O9" s="131">
        <v>5491</v>
      </c>
      <c r="P9" s="17">
        <v>5736</v>
      </c>
      <c r="Q9" s="139">
        <f t="shared" si="3"/>
        <v>11227</v>
      </c>
      <c r="R9" s="131">
        <v>4975</v>
      </c>
      <c r="S9" s="131">
        <v>6234</v>
      </c>
      <c r="T9" s="131">
        <v>6873</v>
      </c>
      <c r="U9" s="139">
        <f t="shared" si="4"/>
        <v>13107</v>
      </c>
      <c r="V9" s="145" t="s">
        <v>365</v>
      </c>
    </row>
    <row r="10" spans="1:25" s="18" customFormat="1" ht="33" customHeight="1" x14ac:dyDescent="0.15">
      <c r="A10" s="124" t="s">
        <v>244</v>
      </c>
      <c r="B10" s="17">
        <v>601</v>
      </c>
      <c r="C10" s="17">
        <v>762</v>
      </c>
      <c r="D10" s="17">
        <v>817</v>
      </c>
      <c r="E10" s="17">
        <f t="shared" si="0"/>
        <v>1579</v>
      </c>
      <c r="F10" s="129">
        <v>72</v>
      </c>
      <c r="G10" s="17">
        <v>88</v>
      </c>
      <c r="H10" s="17">
        <v>86</v>
      </c>
      <c r="I10" s="136">
        <f t="shared" si="1"/>
        <v>174</v>
      </c>
      <c r="J10" s="17">
        <v>1261</v>
      </c>
      <c r="K10" s="17">
        <v>1366</v>
      </c>
      <c r="L10" s="17">
        <v>1414</v>
      </c>
      <c r="M10" s="17">
        <f t="shared" si="2"/>
        <v>2780</v>
      </c>
      <c r="N10" s="130">
        <v>4341</v>
      </c>
      <c r="O10" s="131">
        <v>5539</v>
      </c>
      <c r="P10" s="131">
        <v>5762</v>
      </c>
      <c r="Q10" s="139">
        <f t="shared" si="3"/>
        <v>11301</v>
      </c>
      <c r="R10" s="131">
        <v>5046</v>
      </c>
      <c r="S10" s="131">
        <v>6317</v>
      </c>
      <c r="T10" s="131">
        <v>6900</v>
      </c>
      <c r="U10" s="139">
        <f t="shared" si="4"/>
        <v>13217</v>
      </c>
      <c r="V10" s="145" t="s">
        <v>244</v>
      </c>
    </row>
    <row r="11" spans="1:25" s="18" customFormat="1" ht="33" customHeight="1" x14ac:dyDescent="0.15">
      <c r="A11" s="124" t="s">
        <v>306</v>
      </c>
      <c r="B11" s="17">
        <v>598</v>
      </c>
      <c r="C11" s="17">
        <v>746</v>
      </c>
      <c r="D11" s="17">
        <v>797</v>
      </c>
      <c r="E11" s="17">
        <f t="shared" si="0"/>
        <v>1543</v>
      </c>
      <c r="F11" s="129">
        <v>71</v>
      </c>
      <c r="G11" s="131">
        <v>89</v>
      </c>
      <c r="H11" s="131">
        <v>91</v>
      </c>
      <c r="I11" s="139">
        <f t="shared" si="1"/>
        <v>180</v>
      </c>
      <c r="J11" s="17">
        <v>1251</v>
      </c>
      <c r="K11" s="17">
        <v>1345</v>
      </c>
      <c r="L11" s="17">
        <v>1383</v>
      </c>
      <c r="M11" s="17">
        <f t="shared" si="2"/>
        <v>2728</v>
      </c>
      <c r="N11" s="130">
        <v>4376</v>
      </c>
      <c r="O11" s="17">
        <v>5532</v>
      </c>
      <c r="P11" s="17">
        <v>5698</v>
      </c>
      <c r="Q11" s="136">
        <f t="shared" si="3"/>
        <v>11230</v>
      </c>
      <c r="R11" s="131">
        <v>5072</v>
      </c>
      <c r="S11" s="17">
        <v>6310</v>
      </c>
      <c r="T11" s="17">
        <v>6900</v>
      </c>
      <c r="U11" s="136">
        <f t="shared" si="4"/>
        <v>13210</v>
      </c>
      <c r="V11" s="145" t="s">
        <v>306</v>
      </c>
    </row>
    <row r="12" spans="1:25" s="18" customFormat="1" ht="33" customHeight="1" x14ac:dyDescent="0.15">
      <c r="A12" s="124" t="s">
        <v>329</v>
      </c>
      <c r="B12" s="17">
        <v>586</v>
      </c>
      <c r="C12" s="17">
        <v>712</v>
      </c>
      <c r="D12" s="17">
        <v>769</v>
      </c>
      <c r="E12" s="17">
        <f t="shared" si="0"/>
        <v>1481</v>
      </c>
      <c r="F12" s="130">
        <v>77</v>
      </c>
      <c r="G12" s="131">
        <v>90</v>
      </c>
      <c r="H12" s="17">
        <v>90</v>
      </c>
      <c r="I12" s="136">
        <f t="shared" si="1"/>
        <v>180</v>
      </c>
      <c r="J12" s="17">
        <v>1229</v>
      </c>
      <c r="K12" s="17">
        <v>1310</v>
      </c>
      <c r="L12" s="17">
        <v>1356</v>
      </c>
      <c r="M12" s="17">
        <f t="shared" si="2"/>
        <v>2666</v>
      </c>
      <c r="N12" s="130">
        <v>4420</v>
      </c>
      <c r="O12" s="17">
        <v>5485</v>
      </c>
      <c r="P12" s="17">
        <v>5668</v>
      </c>
      <c r="Q12" s="136">
        <f t="shared" si="3"/>
        <v>11153</v>
      </c>
      <c r="R12" s="131">
        <v>5124</v>
      </c>
      <c r="S12" s="131">
        <v>6338</v>
      </c>
      <c r="T12" s="131">
        <v>6930</v>
      </c>
      <c r="U12" s="139">
        <f t="shared" si="4"/>
        <v>13268</v>
      </c>
      <c r="V12" s="145" t="s">
        <v>329</v>
      </c>
    </row>
    <row r="13" spans="1:25" s="18" customFormat="1" ht="33" customHeight="1" x14ac:dyDescent="0.15">
      <c r="A13" s="124" t="s">
        <v>366</v>
      </c>
      <c r="B13" s="17">
        <v>583</v>
      </c>
      <c r="C13" s="17">
        <v>686</v>
      </c>
      <c r="D13" s="17">
        <v>749</v>
      </c>
      <c r="E13" s="17">
        <f t="shared" si="0"/>
        <v>1435</v>
      </c>
      <c r="F13" s="129">
        <v>73</v>
      </c>
      <c r="G13" s="17">
        <v>89</v>
      </c>
      <c r="H13" s="17">
        <v>87</v>
      </c>
      <c r="I13" s="136">
        <f t="shared" si="1"/>
        <v>176</v>
      </c>
      <c r="J13" s="17">
        <v>1224</v>
      </c>
      <c r="K13" s="17">
        <v>1291</v>
      </c>
      <c r="L13" s="17">
        <v>1321</v>
      </c>
      <c r="M13" s="17">
        <f t="shared" si="2"/>
        <v>2612</v>
      </c>
      <c r="N13" s="130">
        <v>4502</v>
      </c>
      <c r="O13" s="131">
        <v>5518</v>
      </c>
      <c r="P13" s="17">
        <v>5636</v>
      </c>
      <c r="Q13" s="139">
        <f t="shared" si="3"/>
        <v>11154</v>
      </c>
      <c r="R13" s="131">
        <v>5193</v>
      </c>
      <c r="S13" s="131">
        <v>6340</v>
      </c>
      <c r="T13" s="17">
        <v>6925</v>
      </c>
      <c r="U13" s="136">
        <f t="shared" si="4"/>
        <v>13265</v>
      </c>
      <c r="V13" s="145" t="s">
        <v>366</v>
      </c>
    </row>
    <row r="14" spans="1:25" s="18" customFormat="1" ht="33" customHeight="1" x14ac:dyDescent="0.15">
      <c r="A14" s="124" t="s">
        <v>372</v>
      </c>
      <c r="B14" s="17">
        <v>576</v>
      </c>
      <c r="C14" s="17">
        <v>656</v>
      </c>
      <c r="D14" s="17">
        <v>725</v>
      </c>
      <c r="E14" s="136">
        <f t="shared" si="0"/>
        <v>1381</v>
      </c>
      <c r="F14" s="130">
        <v>74</v>
      </c>
      <c r="G14" s="17">
        <v>85</v>
      </c>
      <c r="H14" s="131">
        <v>88</v>
      </c>
      <c r="I14" s="136">
        <f t="shared" si="1"/>
        <v>173</v>
      </c>
      <c r="J14" s="17">
        <v>1187</v>
      </c>
      <c r="K14" s="17">
        <v>1227</v>
      </c>
      <c r="L14" s="17">
        <v>1289</v>
      </c>
      <c r="M14" s="136">
        <f t="shared" si="2"/>
        <v>2516</v>
      </c>
      <c r="N14" s="129">
        <v>4501</v>
      </c>
      <c r="O14" s="17">
        <v>5440</v>
      </c>
      <c r="P14" s="17">
        <v>5604</v>
      </c>
      <c r="Q14" s="136">
        <f t="shared" si="3"/>
        <v>11044</v>
      </c>
      <c r="R14" s="131">
        <v>5251</v>
      </c>
      <c r="S14" s="131">
        <v>6358</v>
      </c>
      <c r="T14" s="131">
        <v>6980</v>
      </c>
      <c r="U14" s="139">
        <f t="shared" si="4"/>
        <v>13338</v>
      </c>
      <c r="V14" s="146" t="s">
        <v>372</v>
      </c>
    </row>
    <row r="15" spans="1:25" s="18" customFormat="1" ht="33" customHeight="1" x14ac:dyDescent="0.15">
      <c r="A15" s="124" t="s">
        <v>377</v>
      </c>
      <c r="B15" s="17">
        <v>569</v>
      </c>
      <c r="C15" s="17">
        <v>645</v>
      </c>
      <c r="D15" s="17">
        <v>706</v>
      </c>
      <c r="E15" s="136">
        <f t="shared" si="0"/>
        <v>1351</v>
      </c>
      <c r="F15" s="130">
        <v>75</v>
      </c>
      <c r="G15" s="17">
        <v>82</v>
      </c>
      <c r="H15" s="17">
        <v>83</v>
      </c>
      <c r="I15" s="136">
        <f t="shared" si="1"/>
        <v>165</v>
      </c>
      <c r="J15" s="17">
        <v>1173</v>
      </c>
      <c r="K15" s="17">
        <v>1192</v>
      </c>
      <c r="L15" s="17">
        <v>1225</v>
      </c>
      <c r="M15" s="136">
        <f t="shared" si="2"/>
        <v>2417</v>
      </c>
      <c r="N15" s="130">
        <v>4509</v>
      </c>
      <c r="O15" s="17">
        <v>5361</v>
      </c>
      <c r="P15" s="17">
        <v>5535</v>
      </c>
      <c r="Q15" s="136">
        <f t="shared" si="3"/>
        <v>10896</v>
      </c>
      <c r="R15" s="131">
        <v>5271</v>
      </c>
      <c r="S15" s="131">
        <v>6364</v>
      </c>
      <c r="T15" s="17">
        <v>6958</v>
      </c>
      <c r="U15" s="136">
        <f t="shared" si="4"/>
        <v>13322</v>
      </c>
      <c r="V15" s="146" t="s">
        <v>377</v>
      </c>
    </row>
    <row r="16" spans="1:25" s="18" customFormat="1" ht="33" customHeight="1" x14ac:dyDescent="0.15">
      <c r="A16" s="124" t="s">
        <v>45</v>
      </c>
      <c r="B16" s="17">
        <v>560</v>
      </c>
      <c r="C16" s="17">
        <v>618</v>
      </c>
      <c r="D16" s="17">
        <v>677</v>
      </c>
      <c r="E16" s="136">
        <f t="shared" si="0"/>
        <v>1295</v>
      </c>
      <c r="F16" s="17">
        <v>73</v>
      </c>
      <c r="G16" s="17">
        <v>80</v>
      </c>
      <c r="H16" s="17">
        <v>83</v>
      </c>
      <c r="I16" s="17">
        <f t="shared" si="1"/>
        <v>163</v>
      </c>
      <c r="J16" s="129">
        <v>1152</v>
      </c>
      <c r="K16" s="17">
        <v>1150</v>
      </c>
      <c r="L16" s="17">
        <v>1184</v>
      </c>
      <c r="M16" s="17">
        <f t="shared" si="2"/>
        <v>2334</v>
      </c>
      <c r="N16" s="130">
        <v>4532</v>
      </c>
      <c r="O16" s="17">
        <v>5339</v>
      </c>
      <c r="P16" s="17">
        <v>5463</v>
      </c>
      <c r="Q16" s="136">
        <f t="shared" si="3"/>
        <v>10802</v>
      </c>
      <c r="R16" s="131">
        <v>5284</v>
      </c>
      <c r="S16" s="17">
        <v>6344</v>
      </c>
      <c r="T16" s="17">
        <v>6930</v>
      </c>
      <c r="U16" s="136">
        <f t="shared" si="4"/>
        <v>13274</v>
      </c>
      <c r="V16" s="145" t="s">
        <v>45</v>
      </c>
    </row>
    <row r="17" spans="1:22" s="18" customFormat="1" ht="33" customHeight="1" x14ac:dyDescent="0.15">
      <c r="A17" s="124" t="s">
        <v>387</v>
      </c>
      <c r="B17" s="17">
        <v>552</v>
      </c>
      <c r="C17" s="17">
        <v>594</v>
      </c>
      <c r="D17" s="17">
        <v>646</v>
      </c>
      <c r="E17" s="136">
        <f t="shared" si="0"/>
        <v>1240</v>
      </c>
      <c r="F17" s="129">
        <v>69</v>
      </c>
      <c r="G17" s="17">
        <v>74</v>
      </c>
      <c r="H17" s="17">
        <v>73</v>
      </c>
      <c r="I17" s="136">
        <f t="shared" si="1"/>
        <v>147</v>
      </c>
      <c r="J17" s="129">
        <v>1136</v>
      </c>
      <c r="K17" s="17">
        <v>1113</v>
      </c>
      <c r="L17" s="17">
        <v>1133</v>
      </c>
      <c r="M17" s="136">
        <f t="shared" si="2"/>
        <v>2246</v>
      </c>
      <c r="N17" s="131">
        <v>4583</v>
      </c>
      <c r="O17" s="17">
        <v>5288</v>
      </c>
      <c r="P17" s="17">
        <v>5381</v>
      </c>
      <c r="Q17" s="136">
        <f t="shared" si="3"/>
        <v>10669</v>
      </c>
      <c r="R17" s="130">
        <v>5340</v>
      </c>
      <c r="S17" s="17">
        <v>6341</v>
      </c>
      <c r="T17" s="17">
        <v>6903</v>
      </c>
      <c r="U17" s="136">
        <f t="shared" si="4"/>
        <v>13244</v>
      </c>
      <c r="V17" s="145" t="s">
        <v>387</v>
      </c>
    </row>
    <row r="18" spans="1:22" s="18" customFormat="1" ht="33" customHeight="1" x14ac:dyDescent="0.15">
      <c r="A18" s="124" t="s">
        <v>464</v>
      </c>
      <c r="B18" s="17">
        <v>548</v>
      </c>
      <c r="C18" s="17">
        <v>570</v>
      </c>
      <c r="D18" s="17">
        <v>622</v>
      </c>
      <c r="E18" s="136">
        <f t="shared" si="0"/>
        <v>1192</v>
      </c>
      <c r="F18" s="17">
        <v>66</v>
      </c>
      <c r="G18" s="17">
        <v>70</v>
      </c>
      <c r="H18" s="17">
        <v>64</v>
      </c>
      <c r="I18" s="136">
        <f t="shared" si="1"/>
        <v>134</v>
      </c>
      <c r="J18" s="17">
        <v>1135</v>
      </c>
      <c r="K18" s="17">
        <v>1099</v>
      </c>
      <c r="L18" s="17">
        <v>1125</v>
      </c>
      <c r="M18" s="136">
        <f t="shared" si="2"/>
        <v>2224</v>
      </c>
      <c r="N18" s="131">
        <v>4614</v>
      </c>
      <c r="O18" s="17">
        <v>5232</v>
      </c>
      <c r="P18" s="17">
        <v>5339</v>
      </c>
      <c r="Q18" s="136">
        <f t="shared" si="3"/>
        <v>10571</v>
      </c>
      <c r="R18" s="131">
        <v>5421</v>
      </c>
      <c r="S18" s="131">
        <v>6373</v>
      </c>
      <c r="T18" s="131">
        <v>6909</v>
      </c>
      <c r="U18" s="139">
        <f t="shared" si="4"/>
        <v>13282</v>
      </c>
      <c r="V18" s="145" t="s">
        <v>464</v>
      </c>
    </row>
    <row r="19" spans="1:22" s="18" customFormat="1" ht="33" customHeight="1" x14ac:dyDescent="0.15">
      <c r="A19" s="124" t="s">
        <v>463</v>
      </c>
      <c r="B19" s="17">
        <v>537</v>
      </c>
      <c r="C19" s="17">
        <v>552</v>
      </c>
      <c r="D19" s="17">
        <v>595</v>
      </c>
      <c r="E19" s="136">
        <f>SUM(C19:D19)</f>
        <v>1147</v>
      </c>
      <c r="F19" s="17">
        <v>64</v>
      </c>
      <c r="G19" s="17">
        <v>65</v>
      </c>
      <c r="H19" s="17">
        <v>62</v>
      </c>
      <c r="I19" s="136">
        <f t="shared" si="1"/>
        <v>127</v>
      </c>
      <c r="J19" s="17">
        <v>1103</v>
      </c>
      <c r="K19" s="17">
        <v>1061</v>
      </c>
      <c r="L19" s="17">
        <v>1094</v>
      </c>
      <c r="M19" s="136">
        <f>SUM(K19:L19)</f>
        <v>2155</v>
      </c>
      <c r="N19" s="131">
        <v>4616</v>
      </c>
      <c r="O19" s="17">
        <v>5179</v>
      </c>
      <c r="P19" s="17">
        <v>5196</v>
      </c>
      <c r="Q19" s="136">
        <f>SUM(O19:P19)</f>
        <v>10375</v>
      </c>
      <c r="R19" s="131">
        <v>5458</v>
      </c>
      <c r="S19" s="17">
        <v>6358</v>
      </c>
      <c r="T19" s="17">
        <v>6873</v>
      </c>
      <c r="U19" s="136">
        <f>SUM(S19:T19)</f>
        <v>13231</v>
      </c>
      <c r="V19" s="145" t="s">
        <v>463</v>
      </c>
    </row>
    <row r="20" spans="1:22" s="18" customFormat="1" ht="33" customHeight="1" x14ac:dyDescent="0.15">
      <c r="A20" s="124" t="s">
        <v>461</v>
      </c>
      <c r="B20" s="17">
        <v>530</v>
      </c>
      <c r="C20" s="17">
        <v>536</v>
      </c>
      <c r="D20" s="17">
        <v>572</v>
      </c>
      <c r="E20" s="136">
        <f>SUM(C20:D20)</f>
        <v>1108</v>
      </c>
      <c r="F20" s="17">
        <v>60</v>
      </c>
      <c r="G20" s="17">
        <v>61</v>
      </c>
      <c r="H20" s="17">
        <v>55</v>
      </c>
      <c r="I20" s="136">
        <f>SUM(G20:H20)</f>
        <v>116</v>
      </c>
      <c r="J20" s="17">
        <v>1097</v>
      </c>
      <c r="K20" s="17">
        <v>1026</v>
      </c>
      <c r="L20" s="17">
        <v>1066</v>
      </c>
      <c r="M20" s="136">
        <f>SUM(K20:L20)</f>
        <v>2092</v>
      </c>
      <c r="N20" s="131">
        <v>4626</v>
      </c>
      <c r="O20" s="17">
        <v>5075</v>
      </c>
      <c r="P20" s="17">
        <v>5155</v>
      </c>
      <c r="Q20" s="136">
        <f>SUM(O20:P20)</f>
        <v>10230</v>
      </c>
      <c r="R20" s="131">
        <v>5538</v>
      </c>
      <c r="S20" s="17">
        <v>6357</v>
      </c>
      <c r="T20" s="17">
        <v>6859</v>
      </c>
      <c r="U20" s="136">
        <f>SUM(S20:T20)</f>
        <v>13216</v>
      </c>
      <c r="V20" s="145" t="s">
        <v>461</v>
      </c>
    </row>
    <row r="21" spans="1:22" s="18" customFormat="1" ht="33" customHeight="1" x14ac:dyDescent="0.15">
      <c r="A21" s="124" t="s">
        <v>166</v>
      </c>
      <c r="B21" s="17">
        <v>523</v>
      </c>
      <c r="C21" s="17">
        <v>512</v>
      </c>
      <c r="D21" s="17">
        <v>556</v>
      </c>
      <c r="E21" s="136">
        <f>SUM(C21:D21)</f>
        <v>1068</v>
      </c>
      <c r="F21" s="17">
        <v>59</v>
      </c>
      <c r="G21" s="17">
        <v>58</v>
      </c>
      <c r="H21" s="17">
        <v>52</v>
      </c>
      <c r="I21" s="136">
        <f>SUM(G21:H21)</f>
        <v>110</v>
      </c>
      <c r="J21" s="131">
        <v>1098</v>
      </c>
      <c r="K21" s="17">
        <v>1005</v>
      </c>
      <c r="L21" s="17">
        <v>1040</v>
      </c>
      <c r="M21" s="136">
        <f>SUM(K21:L21)</f>
        <v>2045</v>
      </c>
      <c r="N21" s="131">
        <v>4686</v>
      </c>
      <c r="O21" s="17">
        <v>5061</v>
      </c>
      <c r="P21" s="17">
        <v>5088</v>
      </c>
      <c r="Q21" s="136">
        <f>SUM(O21:P21)</f>
        <v>10149</v>
      </c>
      <c r="R21" s="131">
        <v>5632</v>
      </c>
      <c r="S21" s="17">
        <v>6356</v>
      </c>
      <c r="T21" s="131">
        <v>6887</v>
      </c>
      <c r="U21" s="139">
        <f>SUM(S21:T21)</f>
        <v>13243</v>
      </c>
      <c r="V21" s="145" t="s">
        <v>166</v>
      </c>
    </row>
    <row r="22" spans="1:22" s="18" customFormat="1" ht="33" customHeight="1" x14ac:dyDescent="0.15">
      <c r="A22" s="124" t="s">
        <v>532</v>
      </c>
      <c r="B22" s="132">
        <v>519</v>
      </c>
      <c r="C22" s="17">
        <v>492</v>
      </c>
      <c r="D22" s="17">
        <v>548</v>
      </c>
      <c r="E22" s="137">
        <f>SUM(C22:D22)</f>
        <v>1040</v>
      </c>
      <c r="F22" s="17">
        <v>57</v>
      </c>
      <c r="G22" s="17">
        <v>53</v>
      </c>
      <c r="H22" s="132">
        <v>52</v>
      </c>
      <c r="I22" s="143">
        <f>SUM(G22:H22)</f>
        <v>105</v>
      </c>
      <c r="J22" s="17">
        <v>1091</v>
      </c>
      <c r="K22" s="132">
        <v>974</v>
      </c>
      <c r="L22" s="17">
        <v>1012</v>
      </c>
      <c r="M22" s="137">
        <f>SUM(K22:L22)</f>
        <v>1986</v>
      </c>
      <c r="N22" s="132">
        <v>4684</v>
      </c>
      <c r="O22" s="17">
        <v>5015</v>
      </c>
      <c r="P22" s="132">
        <v>4987</v>
      </c>
      <c r="Q22" s="17">
        <f>SUM(O22:P22)</f>
        <v>10002</v>
      </c>
      <c r="R22" s="155">
        <v>5673</v>
      </c>
      <c r="S22" s="17">
        <v>6322</v>
      </c>
      <c r="T22" s="17">
        <v>6866</v>
      </c>
      <c r="U22" s="132">
        <f>SUM(S22:T22)</f>
        <v>13188</v>
      </c>
      <c r="V22" s="156" t="s">
        <v>532</v>
      </c>
    </row>
    <row r="23" spans="1:22" ht="33" customHeight="1" x14ac:dyDescent="0.15">
      <c r="A23" s="154" t="s">
        <v>466</v>
      </c>
      <c r="B23" s="15"/>
      <c r="C23" s="134"/>
      <c r="D23" s="134"/>
      <c r="E23" s="134"/>
      <c r="F23" s="134"/>
      <c r="G23" s="134"/>
      <c r="H23" s="15"/>
      <c r="I23" s="15"/>
      <c r="J23" s="134"/>
      <c r="K23" s="15"/>
      <c r="L23" s="134"/>
      <c r="M23" s="134"/>
      <c r="N23" s="15"/>
      <c r="O23" s="134"/>
      <c r="P23" s="15"/>
      <c r="Q23" s="134"/>
      <c r="R23" s="15"/>
      <c r="S23" s="134"/>
      <c r="T23" s="134"/>
      <c r="U23" s="15"/>
      <c r="V23" s="15"/>
    </row>
    <row r="24" spans="1:22" ht="24" customHeight="1" x14ac:dyDescent="0.15"/>
    <row r="25" spans="1:22" x14ac:dyDescent="0.15">
      <c r="R25" s="144"/>
      <c r="S25" s="144"/>
      <c r="T25" s="144"/>
      <c r="U25" s="144"/>
    </row>
    <row r="26" spans="1:22" x14ac:dyDescent="0.15">
      <c r="R26" s="144">
        <f>SUM(地区別世帯数と人口の推移!B21,地区別世帯数と人口の推移!F21,地区別世帯数と人口の推移!J21,地区別世帯数と人口の推移!N21,地区別世帯数と人口の推移!R21,地区別世帯数と人口の推移⑵!B21,地区別世帯数と人口の推移⑵!F21,地区別世帯数と人口の推移⑵!J21,地区別世帯数と人口の推移⑵!N21,地区別世帯数と人口の推移⑵!R21,地区別世帯数と人口の推移⑶!B21,地区別世帯数と人口の推移⑶!F21,地区別世帯数と人口の推移⑶!J21,地区別世帯数と人口の推移⑶!N21,地区別世帯数と人口の推移⑶!R21)</f>
        <v>31500</v>
      </c>
      <c r="S26" s="144">
        <f>SUM(地区別世帯数と人口の推移!C21,地区別世帯数と人口の推移!G21,地区別世帯数と人口の推移!K21,地区別世帯数と人口の推移!O21,地区別世帯数と人口の推移!S21,地区別世帯数と人口の推移⑵!C21,地区別世帯数と人口の推移⑵!G21,地区別世帯数と人口の推移⑵!K21,地区別世帯数と人口の推移⑵!O21,地区別世帯数と人口の推移⑵!S21,地区別世帯数と人口の推移⑶!C21,地区別世帯数と人口の推移⑶!G21,地区別世帯数と人口の推移⑶!K21,地区別世帯数と人口の推移⑶!O21,地区別世帯数と人口の推移⑶!S21)</f>
        <v>33362</v>
      </c>
      <c r="T26" s="144">
        <f>SUM(地区別世帯数と人口の推移!D21,地区別世帯数と人口の推移!H21,地区別世帯数と人口の推移!L21,地区別世帯数と人口の推移!P21,地区別世帯数と人口の推移!T21,地区別世帯数と人口の推移⑵!D21,地区別世帯数と人口の推移⑵!H21,地区別世帯数と人口の推移⑵!L21,地区別世帯数と人口の推移⑵!P21,地区別世帯数と人口の推移⑵!T21,地区別世帯数と人口の推移⑶!D21,地区別世帯数と人口の推移⑶!H21,地区別世帯数と人口の推移⑶!L21,地区別世帯数と人口の推移⑶!P21,地区別世帯数と人口の推移⑶!T21)</f>
        <v>35157</v>
      </c>
      <c r="U26" s="144">
        <f>SUM(地区別世帯数と人口の推移!E21,地区別世帯数と人口の推移!I21,地区別世帯数と人口の推移!M21,地区別世帯数と人口の推移!Q21,地区別世帯数と人口の推移!U21,地区別世帯数と人口の推移⑵!E21,地区別世帯数と人口の推移⑵!I21,地区別世帯数と人口の推移⑵!M21,地区別世帯数と人口の推移⑵!Q21,地区別世帯数と人口の推移⑵!U21,地区別世帯数と人口の推移⑶!E21,地区別世帯数と人口の推移⑶!I21,地区別世帯数と人口の推移⑶!M21,地区別世帯数と人口の推移⑶!Q21,地区別世帯数と人口の推移⑶!U21)</f>
        <v>68519</v>
      </c>
    </row>
  </sheetData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N46"/>
  <sheetViews>
    <sheetView view="pageBreakPreview" zoomScaleSheetLayoutView="100" workbookViewId="0">
      <pane xSplit="2" ySplit="4" topLeftCell="C5" activePane="bottomRight" state="frozen"/>
      <selection pane="topRight"/>
      <selection pane="bottomLeft"/>
      <selection pane="bottomRight" activeCell="H12" sqref="H12"/>
    </sheetView>
  </sheetViews>
  <sheetFormatPr defaultRowHeight="13.5" x14ac:dyDescent="0.15"/>
  <cols>
    <col min="1" max="1" width="3" style="13" customWidth="1"/>
    <col min="2" max="6" width="17.75" style="13" customWidth="1"/>
    <col min="7" max="7" width="3" style="13" customWidth="1"/>
    <col min="8" max="12" width="17.75" style="13" customWidth="1"/>
    <col min="13" max="13" width="9" style="13" customWidth="1"/>
    <col min="14" max="16384" width="9" style="13"/>
  </cols>
  <sheetData>
    <row r="1" spans="1:14" s="1" customFormat="1" ht="45" customHeight="1" x14ac:dyDescent="0.15">
      <c r="A1" s="356" t="s">
        <v>527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23"/>
    </row>
    <row r="2" spans="1:14" s="14" customFormat="1" ht="30" customHeight="1" x14ac:dyDescent="0.15">
      <c r="A2" s="157" t="s">
        <v>535</v>
      </c>
      <c r="B2" s="157"/>
      <c r="C2" s="157"/>
      <c r="D2" s="7"/>
      <c r="E2" s="7"/>
      <c r="F2" s="7"/>
      <c r="H2" s="7"/>
      <c r="I2" s="7"/>
      <c r="J2" s="7"/>
      <c r="K2" s="431" t="s">
        <v>116</v>
      </c>
      <c r="L2" s="431"/>
      <c r="N2" s="116"/>
    </row>
    <row r="3" spans="1:14" ht="18" customHeight="1" x14ac:dyDescent="0.15">
      <c r="A3" s="440" t="s">
        <v>525</v>
      </c>
      <c r="B3" s="441"/>
      <c r="C3" s="427" t="s">
        <v>524</v>
      </c>
      <c r="D3" s="422" t="s">
        <v>327</v>
      </c>
      <c r="E3" s="357"/>
      <c r="F3" s="357"/>
      <c r="G3" s="440" t="s">
        <v>525</v>
      </c>
      <c r="H3" s="440"/>
      <c r="I3" s="427" t="s">
        <v>524</v>
      </c>
      <c r="J3" s="422" t="s">
        <v>327</v>
      </c>
      <c r="K3" s="357"/>
      <c r="L3" s="357"/>
    </row>
    <row r="4" spans="1:14" ht="18" customHeight="1" x14ac:dyDescent="0.15">
      <c r="A4" s="442"/>
      <c r="B4" s="443"/>
      <c r="C4" s="444"/>
      <c r="D4" s="175" t="s">
        <v>125</v>
      </c>
      <c r="E4" s="175" t="s">
        <v>66</v>
      </c>
      <c r="F4" s="181" t="s">
        <v>123</v>
      </c>
      <c r="G4" s="442"/>
      <c r="H4" s="442"/>
      <c r="I4" s="445"/>
      <c r="J4" s="128" t="s">
        <v>125</v>
      </c>
      <c r="K4" s="128" t="s">
        <v>66</v>
      </c>
      <c r="L4" s="141" t="s">
        <v>123</v>
      </c>
    </row>
    <row r="5" spans="1:14" ht="18" customHeight="1" x14ac:dyDescent="0.15">
      <c r="A5" s="432" t="s">
        <v>429</v>
      </c>
      <c r="B5" s="433"/>
      <c r="C5" s="167">
        <f>SUM(C6,C22,C24,C28,C30,C34,I5,I10,I16,I18,I20,I23,I25,I27,I29)</f>
        <v>31439</v>
      </c>
      <c r="D5" s="176">
        <f>SUM(D6,D22,D24,D28,D30,D34,J5,J10,J16,J18,J20,J23,J25,J27,J29)</f>
        <v>32830</v>
      </c>
      <c r="E5" s="176">
        <f>SUM(E6,E22,E24,E28,E30,E34,K5,K10,K16,K18,K20,K23,K25,K27,K29)</f>
        <v>34638</v>
      </c>
      <c r="F5" s="176">
        <f>D5+E5</f>
        <v>67468</v>
      </c>
      <c r="G5" s="434" t="s">
        <v>484</v>
      </c>
      <c r="H5" s="435"/>
      <c r="I5" s="172">
        <f>SUM(I6:I9)</f>
        <v>1490</v>
      </c>
      <c r="J5" s="16">
        <f>SUM(J6:J9)</f>
        <v>1642</v>
      </c>
      <c r="K5" s="16">
        <f>SUM(K6:K9)</f>
        <v>1755</v>
      </c>
      <c r="L5" s="16">
        <f t="shared" ref="L5:L22" si="0">SUM(J5:K5)</f>
        <v>3397</v>
      </c>
    </row>
    <row r="6" spans="1:14" ht="18" customHeight="1" x14ac:dyDescent="0.15">
      <c r="A6" s="436" t="s">
        <v>523</v>
      </c>
      <c r="B6" s="437"/>
      <c r="C6" s="168">
        <f>SUM(C7:C21)</f>
        <v>4814</v>
      </c>
      <c r="D6" s="177">
        <f>SUM(D7:D21)</f>
        <v>4809</v>
      </c>
      <c r="E6" s="177">
        <f>SUM(E7:E21)</f>
        <v>4902</v>
      </c>
      <c r="F6" s="177">
        <f t="shared" ref="F6:F44" si="1">SUM(D6:E6)</f>
        <v>9711</v>
      </c>
      <c r="G6" s="22"/>
      <c r="H6" s="163" t="s">
        <v>522</v>
      </c>
      <c r="I6" s="169">
        <v>41</v>
      </c>
      <c r="J6" s="178">
        <v>36</v>
      </c>
      <c r="K6" s="178">
        <v>48</v>
      </c>
      <c r="L6" s="178">
        <f t="shared" si="0"/>
        <v>84</v>
      </c>
    </row>
    <row r="7" spans="1:14" ht="18" customHeight="1" x14ac:dyDescent="0.15">
      <c r="A7" s="22"/>
      <c r="B7" s="163" t="s">
        <v>374</v>
      </c>
      <c r="C7" s="169">
        <v>1594</v>
      </c>
      <c r="D7" s="178">
        <v>1457</v>
      </c>
      <c r="E7" s="178">
        <v>1508</v>
      </c>
      <c r="F7" s="178">
        <f t="shared" si="1"/>
        <v>2965</v>
      </c>
      <c r="G7" s="22"/>
      <c r="H7" s="163" t="s">
        <v>307</v>
      </c>
      <c r="I7" s="169">
        <v>405</v>
      </c>
      <c r="J7" s="178">
        <v>429</v>
      </c>
      <c r="K7" s="178">
        <v>482</v>
      </c>
      <c r="L7" s="178">
        <f t="shared" si="0"/>
        <v>911</v>
      </c>
    </row>
    <row r="8" spans="1:14" ht="18" customHeight="1" x14ac:dyDescent="0.15">
      <c r="A8" s="22"/>
      <c r="B8" s="163" t="s">
        <v>521</v>
      </c>
      <c r="C8" s="169">
        <v>280</v>
      </c>
      <c r="D8" s="178">
        <v>302</v>
      </c>
      <c r="E8" s="178">
        <v>281</v>
      </c>
      <c r="F8" s="178">
        <f t="shared" si="1"/>
        <v>583</v>
      </c>
      <c r="G8" s="22"/>
      <c r="H8" s="163" t="s">
        <v>304</v>
      </c>
      <c r="I8" s="169">
        <v>765</v>
      </c>
      <c r="J8" s="178">
        <v>839</v>
      </c>
      <c r="K8" s="178">
        <v>879</v>
      </c>
      <c r="L8" s="178">
        <f t="shared" si="0"/>
        <v>1718</v>
      </c>
    </row>
    <row r="9" spans="1:14" ht="18" customHeight="1" x14ac:dyDescent="0.15">
      <c r="A9" s="22"/>
      <c r="B9" s="163" t="s">
        <v>520</v>
      </c>
      <c r="C9" s="169">
        <v>754</v>
      </c>
      <c r="D9" s="178">
        <v>829</v>
      </c>
      <c r="E9" s="178">
        <v>829</v>
      </c>
      <c r="F9" s="178">
        <f t="shared" si="1"/>
        <v>1658</v>
      </c>
      <c r="G9" s="160"/>
      <c r="H9" s="164" t="s">
        <v>519</v>
      </c>
      <c r="I9" s="173">
        <v>279</v>
      </c>
      <c r="J9" s="179">
        <v>338</v>
      </c>
      <c r="K9" s="179">
        <v>346</v>
      </c>
      <c r="L9" s="179">
        <f t="shared" si="0"/>
        <v>684</v>
      </c>
    </row>
    <row r="10" spans="1:14" ht="18" customHeight="1" x14ac:dyDescent="0.15">
      <c r="A10" s="22"/>
      <c r="B10" s="163" t="s">
        <v>518</v>
      </c>
      <c r="C10" s="169">
        <v>43</v>
      </c>
      <c r="D10" s="178">
        <v>51</v>
      </c>
      <c r="E10" s="178">
        <v>46</v>
      </c>
      <c r="F10" s="178">
        <f t="shared" si="1"/>
        <v>97</v>
      </c>
      <c r="G10" s="438" t="s">
        <v>517</v>
      </c>
      <c r="H10" s="439"/>
      <c r="I10" s="172">
        <f>SUM(I11:I15)</f>
        <v>4432</v>
      </c>
      <c r="J10" s="16">
        <f>SUM(J11:J15)</f>
        <v>4595</v>
      </c>
      <c r="K10" s="16">
        <f>SUM(K11:K15)</f>
        <v>4904</v>
      </c>
      <c r="L10" s="16">
        <f t="shared" si="0"/>
        <v>9499</v>
      </c>
    </row>
    <row r="11" spans="1:14" ht="18" customHeight="1" x14ac:dyDescent="0.15">
      <c r="A11" s="22"/>
      <c r="B11" s="163" t="s">
        <v>516</v>
      </c>
      <c r="C11" s="169">
        <v>493</v>
      </c>
      <c r="D11" s="178">
        <v>547</v>
      </c>
      <c r="E11" s="178">
        <v>567</v>
      </c>
      <c r="F11" s="178">
        <f t="shared" si="1"/>
        <v>1114</v>
      </c>
      <c r="G11" s="22"/>
      <c r="H11" s="163" t="s">
        <v>515</v>
      </c>
      <c r="I11" s="169">
        <v>518</v>
      </c>
      <c r="J11" s="178">
        <v>614</v>
      </c>
      <c r="K11" s="178">
        <v>671</v>
      </c>
      <c r="L11" s="178">
        <f t="shared" si="0"/>
        <v>1285</v>
      </c>
    </row>
    <row r="12" spans="1:14" ht="18" customHeight="1" x14ac:dyDescent="0.15">
      <c r="A12" s="22"/>
      <c r="B12" s="163" t="s">
        <v>514</v>
      </c>
      <c r="C12" s="169">
        <v>196</v>
      </c>
      <c r="D12" s="178">
        <v>199</v>
      </c>
      <c r="E12" s="178">
        <v>184</v>
      </c>
      <c r="F12" s="178">
        <f t="shared" si="1"/>
        <v>383</v>
      </c>
      <c r="G12" s="22"/>
      <c r="H12" s="163" t="s">
        <v>513</v>
      </c>
      <c r="I12" s="169">
        <v>629</v>
      </c>
      <c r="J12" s="178">
        <v>659</v>
      </c>
      <c r="K12" s="178">
        <v>745</v>
      </c>
      <c r="L12" s="178">
        <f t="shared" si="0"/>
        <v>1404</v>
      </c>
    </row>
    <row r="13" spans="1:14" ht="18" customHeight="1" x14ac:dyDescent="0.15">
      <c r="A13" s="22"/>
      <c r="B13" s="163" t="s">
        <v>512</v>
      </c>
      <c r="C13" s="169">
        <v>64</v>
      </c>
      <c r="D13" s="178">
        <v>55</v>
      </c>
      <c r="E13" s="178">
        <v>60</v>
      </c>
      <c r="F13" s="178">
        <f t="shared" si="1"/>
        <v>115</v>
      </c>
      <c r="G13" s="22"/>
      <c r="H13" s="163" t="s">
        <v>511</v>
      </c>
      <c r="I13" s="169">
        <v>1670</v>
      </c>
      <c r="J13" s="178">
        <v>1842</v>
      </c>
      <c r="K13" s="178">
        <v>1856</v>
      </c>
      <c r="L13" s="178">
        <f t="shared" si="0"/>
        <v>3698</v>
      </c>
    </row>
    <row r="14" spans="1:14" ht="18" customHeight="1" x14ac:dyDescent="0.15">
      <c r="A14" s="22"/>
      <c r="B14" s="163" t="s">
        <v>510</v>
      </c>
      <c r="C14" s="169">
        <v>232</v>
      </c>
      <c r="D14" s="178">
        <v>220</v>
      </c>
      <c r="E14" s="178">
        <v>221</v>
      </c>
      <c r="F14" s="178">
        <f t="shared" si="1"/>
        <v>441</v>
      </c>
      <c r="G14" s="22"/>
      <c r="H14" s="163" t="s">
        <v>509</v>
      </c>
      <c r="I14" s="169">
        <v>229</v>
      </c>
      <c r="J14" s="178">
        <v>193</v>
      </c>
      <c r="K14" s="178">
        <v>222</v>
      </c>
      <c r="L14" s="178">
        <f t="shared" si="0"/>
        <v>415</v>
      </c>
    </row>
    <row r="15" spans="1:14" ht="18" customHeight="1" x14ac:dyDescent="0.15">
      <c r="A15" s="22"/>
      <c r="B15" s="163" t="s">
        <v>52</v>
      </c>
      <c r="C15" s="169">
        <v>126</v>
      </c>
      <c r="D15" s="178">
        <v>133</v>
      </c>
      <c r="E15" s="178">
        <v>141</v>
      </c>
      <c r="F15" s="178">
        <f t="shared" si="1"/>
        <v>274</v>
      </c>
      <c r="G15" s="160"/>
      <c r="H15" s="164" t="s">
        <v>508</v>
      </c>
      <c r="I15" s="173">
        <v>1386</v>
      </c>
      <c r="J15" s="179">
        <v>1287</v>
      </c>
      <c r="K15" s="179">
        <v>1410</v>
      </c>
      <c r="L15" s="179">
        <f t="shared" si="0"/>
        <v>2697</v>
      </c>
    </row>
    <row r="16" spans="1:14" ht="18" customHeight="1" x14ac:dyDescent="0.15">
      <c r="A16" s="22"/>
      <c r="B16" s="163" t="s">
        <v>507</v>
      </c>
      <c r="C16" s="170">
        <v>0</v>
      </c>
      <c r="D16" s="170">
        <v>0</v>
      </c>
      <c r="E16" s="170">
        <v>0</v>
      </c>
      <c r="F16" s="100">
        <f t="shared" si="1"/>
        <v>0</v>
      </c>
      <c r="G16" s="438" t="s">
        <v>506</v>
      </c>
      <c r="H16" s="439"/>
      <c r="I16" s="172">
        <f>SUM(I17)</f>
        <v>1342</v>
      </c>
      <c r="J16" s="16">
        <f>SUM(J17)</f>
        <v>1343</v>
      </c>
      <c r="K16" s="16">
        <f>SUM(K17)</f>
        <v>1527</v>
      </c>
      <c r="L16" s="16">
        <f t="shared" si="0"/>
        <v>2870</v>
      </c>
    </row>
    <row r="17" spans="1:12" ht="18" customHeight="1" x14ac:dyDescent="0.15">
      <c r="A17" s="22"/>
      <c r="B17" s="163" t="s">
        <v>505</v>
      </c>
      <c r="C17" s="169">
        <v>235</v>
      </c>
      <c r="D17" s="178">
        <v>209</v>
      </c>
      <c r="E17" s="178">
        <v>230</v>
      </c>
      <c r="F17" s="178">
        <f t="shared" si="1"/>
        <v>439</v>
      </c>
      <c r="G17" s="182"/>
      <c r="H17" s="163" t="s">
        <v>504</v>
      </c>
      <c r="I17" s="169">
        <v>1342</v>
      </c>
      <c r="J17" s="178">
        <v>1343</v>
      </c>
      <c r="K17" s="178">
        <v>1527</v>
      </c>
      <c r="L17" s="178">
        <f t="shared" si="0"/>
        <v>2870</v>
      </c>
    </row>
    <row r="18" spans="1:12" ht="18" customHeight="1" x14ac:dyDescent="0.15">
      <c r="A18" s="22"/>
      <c r="B18" s="163" t="s">
        <v>486</v>
      </c>
      <c r="C18" s="169">
        <v>472</v>
      </c>
      <c r="D18" s="178">
        <v>489</v>
      </c>
      <c r="E18" s="178">
        <v>522</v>
      </c>
      <c r="F18" s="178">
        <f t="shared" si="1"/>
        <v>1011</v>
      </c>
      <c r="G18" s="436" t="s">
        <v>153</v>
      </c>
      <c r="H18" s="437"/>
      <c r="I18" s="168">
        <f>SUM(I19)</f>
        <v>848</v>
      </c>
      <c r="J18" s="177">
        <f>SUM(J19)</f>
        <v>815</v>
      </c>
      <c r="K18" s="177">
        <f>SUM(K19)</f>
        <v>916</v>
      </c>
      <c r="L18" s="177">
        <f t="shared" si="0"/>
        <v>1731</v>
      </c>
    </row>
    <row r="19" spans="1:12" ht="18" customHeight="1" x14ac:dyDescent="0.15">
      <c r="A19" s="22"/>
      <c r="B19" s="163" t="s">
        <v>30</v>
      </c>
      <c r="C19" s="169">
        <v>106</v>
      </c>
      <c r="D19" s="178">
        <v>103</v>
      </c>
      <c r="E19" s="178">
        <v>107</v>
      </c>
      <c r="F19" s="178">
        <f t="shared" si="1"/>
        <v>210</v>
      </c>
      <c r="G19" s="159"/>
      <c r="H19" s="164" t="s">
        <v>502</v>
      </c>
      <c r="I19" s="173">
        <v>848</v>
      </c>
      <c r="J19" s="179">
        <v>815</v>
      </c>
      <c r="K19" s="179">
        <v>916</v>
      </c>
      <c r="L19" s="179">
        <f t="shared" si="0"/>
        <v>1731</v>
      </c>
    </row>
    <row r="20" spans="1:12" ht="18" customHeight="1" x14ac:dyDescent="0.15">
      <c r="A20" s="22"/>
      <c r="B20" s="163" t="s">
        <v>501</v>
      </c>
      <c r="C20" s="169">
        <v>219</v>
      </c>
      <c r="D20" s="178">
        <v>215</v>
      </c>
      <c r="E20" s="178">
        <v>206</v>
      </c>
      <c r="F20" s="178">
        <f t="shared" si="1"/>
        <v>421</v>
      </c>
      <c r="G20" s="438" t="s">
        <v>500</v>
      </c>
      <c r="H20" s="439"/>
      <c r="I20" s="172">
        <f>SUM(I21:I22)</f>
        <v>519</v>
      </c>
      <c r="J20" s="16">
        <f>SUM(J21:J22)</f>
        <v>492</v>
      </c>
      <c r="K20" s="16">
        <f>SUM(K21:K22)</f>
        <v>548</v>
      </c>
      <c r="L20" s="16">
        <f t="shared" si="0"/>
        <v>1040</v>
      </c>
    </row>
    <row r="21" spans="1:12" ht="18" customHeight="1" x14ac:dyDescent="0.15">
      <c r="A21" s="12"/>
      <c r="B21" s="164" t="s">
        <v>499</v>
      </c>
      <c r="C21" s="171">
        <v>0</v>
      </c>
      <c r="D21" s="171">
        <v>0</v>
      </c>
      <c r="E21" s="171">
        <v>0</v>
      </c>
      <c r="F21" s="171">
        <f t="shared" si="1"/>
        <v>0</v>
      </c>
      <c r="G21" s="22"/>
      <c r="H21" s="163" t="s">
        <v>63</v>
      </c>
      <c r="I21" s="169">
        <v>312</v>
      </c>
      <c r="J21" s="178">
        <v>296</v>
      </c>
      <c r="K21" s="178">
        <v>336</v>
      </c>
      <c r="L21" s="178">
        <f t="shared" si="0"/>
        <v>632</v>
      </c>
    </row>
    <row r="22" spans="1:12" ht="18" customHeight="1" x14ac:dyDescent="0.15">
      <c r="A22" s="438" t="s">
        <v>498</v>
      </c>
      <c r="B22" s="439"/>
      <c r="C22" s="172">
        <f>SUM(C23)</f>
        <v>1365</v>
      </c>
      <c r="D22" s="16">
        <f>SUM(D23)</f>
        <v>1429</v>
      </c>
      <c r="E22" s="16">
        <f>SUM(E23)</f>
        <v>1538</v>
      </c>
      <c r="F22" s="16">
        <f t="shared" si="1"/>
        <v>2967</v>
      </c>
      <c r="G22" s="22"/>
      <c r="H22" s="163" t="s">
        <v>497</v>
      </c>
      <c r="I22" s="169">
        <v>207</v>
      </c>
      <c r="J22" s="178">
        <v>196</v>
      </c>
      <c r="K22" s="178">
        <v>212</v>
      </c>
      <c r="L22" s="178">
        <f t="shared" si="0"/>
        <v>408</v>
      </c>
    </row>
    <row r="23" spans="1:12" ht="18" customHeight="1" x14ac:dyDescent="0.15">
      <c r="A23" s="159"/>
      <c r="B23" s="164" t="s">
        <v>490</v>
      </c>
      <c r="C23" s="173">
        <v>1365</v>
      </c>
      <c r="D23" s="179">
        <v>1429</v>
      </c>
      <c r="E23" s="179">
        <v>1538</v>
      </c>
      <c r="F23" s="179">
        <f t="shared" si="1"/>
        <v>2967</v>
      </c>
      <c r="G23" s="436" t="s">
        <v>196</v>
      </c>
      <c r="H23" s="437"/>
      <c r="I23" s="168">
        <f>SUM(I24)</f>
        <v>57</v>
      </c>
      <c r="J23" s="177">
        <f>SUM(J24)</f>
        <v>53</v>
      </c>
      <c r="K23" s="177">
        <f>SUM(K24)</f>
        <v>52</v>
      </c>
      <c r="L23" s="177">
        <f>SUM(L24)</f>
        <v>105</v>
      </c>
    </row>
    <row r="24" spans="1:12" ht="18" customHeight="1" x14ac:dyDescent="0.15">
      <c r="A24" s="438" t="s">
        <v>496</v>
      </c>
      <c r="B24" s="439"/>
      <c r="C24" s="172">
        <f>SUM(C25:C27)</f>
        <v>2127</v>
      </c>
      <c r="D24" s="16">
        <f>SUM(D25:D27)</f>
        <v>2170</v>
      </c>
      <c r="E24" s="16">
        <f>SUM(E25:E27)</f>
        <v>2327</v>
      </c>
      <c r="F24" s="16">
        <f t="shared" si="1"/>
        <v>4497</v>
      </c>
      <c r="G24" s="160"/>
      <c r="H24" s="164" t="s">
        <v>396</v>
      </c>
      <c r="I24" s="173">
        <v>57</v>
      </c>
      <c r="J24" s="179">
        <v>53</v>
      </c>
      <c r="K24" s="179">
        <v>52</v>
      </c>
      <c r="L24" s="179">
        <f>J24+K24</f>
        <v>105</v>
      </c>
    </row>
    <row r="25" spans="1:12" ht="18" customHeight="1" x14ac:dyDescent="0.15">
      <c r="A25" s="22"/>
      <c r="B25" s="163" t="s">
        <v>495</v>
      </c>
      <c r="C25" s="169">
        <v>857</v>
      </c>
      <c r="D25" s="178">
        <v>990</v>
      </c>
      <c r="E25" s="178">
        <v>1002</v>
      </c>
      <c r="F25" s="178">
        <f t="shared" si="1"/>
        <v>1992</v>
      </c>
      <c r="G25" s="438" t="s">
        <v>494</v>
      </c>
      <c r="H25" s="439"/>
      <c r="I25" s="172">
        <f>SUM(I26)</f>
        <v>1091</v>
      </c>
      <c r="J25" s="16">
        <f>SUM(J26)</f>
        <v>974</v>
      </c>
      <c r="K25" s="16">
        <f>SUM(K26)</f>
        <v>1012</v>
      </c>
      <c r="L25" s="16">
        <f>SUM(J25:K25)</f>
        <v>1986</v>
      </c>
    </row>
    <row r="26" spans="1:12" ht="18" customHeight="1" x14ac:dyDescent="0.15">
      <c r="A26" s="22"/>
      <c r="B26" s="163" t="s">
        <v>23</v>
      </c>
      <c r="C26" s="169">
        <v>346</v>
      </c>
      <c r="D26" s="178">
        <v>314</v>
      </c>
      <c r="E26" s="178">
        <v>345</v>
      </c>
      <c r="F26" s="178">
        <f t="shared" si="1"/>
        <v>659</v>
      </c>
      <c r="G26" s="182"/>
      <c r="H26" s="163" t="s">
        <v>493</v>
      </c>
      <c r="I26" s="169">
        <v>1091</v>
      </c>
      <c r="J26" s="178">
        <v>974</v>
      </c>
      <c r="K26" s="178">
        <v>1012</v>
      </c>
      <c r="L26" s="178">
        <f>J26+K26</f>
        <v>1986</v>
      </c>
    </row>
    <row r="27" spans="1:12" ht="18" customHeight="1" x14ac:dyDescent="0.15">
      <c r="A27" s="160"/>
      <c r="B27" s="164" t="s">
        <v>193</v>
      </c>
      <c r="C27" s="173">
        <v>924</v>
      </c>
      <c r="D27" s="179">
        <v>866</v>
      </c>
      <c r="E27" s="179">
        <v>980</v>
      </c>
      <c r="F27" s="179">
        <f t="shared" si="1"/>
        <v>1846</v>
      </c>
      <c r="G27" s="436" t="s">
        <v>385</v>
      </c>
      <c r="H27" s="437"/>
      <c r="I27" s="168">
        <f>SUM(I28)</f>
        <v>4684</v>
      </c>
      <c r="J27" s="177">
        <f>SUM(J28)</f>
        <v>5015</v>
      </c>
      <c r="K27" s="177">
        <f>SUM(K28)</f>
        <v>4987</v>
      </c>
      <c r="L27" s="177">
        <f>SUM(J27:K27)</f>
        <v>10002</v>
      </c>
    </row>
    <row r="28" spans="1:12" ht="18" customHeight="1" x14ac:dyDescent="0.15">
      <c r="A28" s="438" t="s">
        <v>492</v>
      </c>
      <c r="B28" s="439"/>
      <c r="C28" s="172">
        <f>SUM(C29)</f>
        <v>1282</v>
      </c>
      <c r="D28" s="16">
        <f>SUM(D29)</f>
        <v>1319</v>
      </c>
      <c r="E28" s="16">
        <f>SUM(E29)</f>
        <v>1302</v>
      </c>
      <c r="F28" s="16">
        <f t="shared" si="1"/>
        <v>2621</v>
      </c>
      <c r="G28" s="159"/>
      <c r="H28" s="164" t="s">
        <v>22</v>
      </c>
      <c r="I28" s="173">
        <v>4684</v>
      </c>
      <c r="J28" s="179">
        <v>5015</v>
      </c>
      <c r="K28" s="179">
        <v>4987</v>
      </c>
      <c r="L28" s="179">
        <f>J28+K28</f>
        <v>10002</v>
      </c>
    </row>
    <row r="29" spans="1:12" ht="18" customHeight="1" x14ac:dyDescent="0.15">
      <c r="A29" s="160"/>
      <c r="B29" s="164" t="s">
        <v>491</v>
      </c>
      <c r="C29" s="173">
        <v>1282</v>
      </c>
      <c r="D29" s="179">
        <v>1319</v>
      </c>
      <c r="E29" s="179">
        <v>1302</v>
      </c>
      <c r="F29" s="179">
        <f t="shared" si="1"/>
        <v>2621</v>
      </c>
      <c r="G29" s="438" t="s">
        <v>187</v>
      </c>
      <c r="H29" s="439"/>
      <c r="I29" s="172">
        <f>SUM(I30)</f>
        <v>5673</v>
      </c>
      <c r="J29" s="16">
        <f>SUM(J30)</f>
        <v>6322</v>
      </c>
      <c r="K29" s="16">
        <f>SUM(K30)</f>
        <v>6866</v>
      </c>
      <c r="L29" s="16">
        <f>SUM(J29:K29)</f>
        <v>13188</v>
      </c>
    </row>
    <row r="30" spans="1:12" ht="18" customHeight="1" x14ac:dyDescent="0.15">
      <c r="A30" s="438" t="s">
        <v>378</v>
      </c>
      <c r="B30" s="439"/>
      <c r="C30" s="172">
        <f>SUM(C31:C33)</f>
        <v>971</v>
      </c>
      <c r="D30" s="16">
        <f>SUM(D31:D33)</f>
        <v>1067</v>
      </c>
      <c r="E30" s="16">
        <f>SUM(E31:E33)</f>
        <v>1140</v>
      </c>
      <c r="F30" s="16">
        <f t="shared" si="1"/>
        <v>2207</v>
      </c>
      <c r="G30" s="183"/>
      <c r="H30" s="166" t="s">
        <v>287</v>
      </c>
      <c r="I30" s="174">
        <v>5673</v>
      </c>
      <c r="J30" s="180">
        <v>6322</v>
      </c>
      <c r="K30" s="180">
        <v>6866</v>
      </c>
      <c r="L30" s="180">
        <f>J30+K30</f>
        <v>13188</v>
      </c>
    </row>
    <row r="31" spans="1:12" ht="18" customHeight="1" x14ac:dyDescent="0.15">
      <c r="A31" s="22"/>
      <c r="B31" s="163" t="s">
        <v>489</v>
      </c>
      <c r="C31" s="169">
        <v>169</v>
      </c>
      <c r="D31" s="178">
        <v>208</v>
      </c>
      <c r="E31" s="178">
        <v>213</v>
      </c>
      <c r="F31" s="178">
        <f t="shared" si="1"/>
        <v>421</v>
      </c>
    </row>
    <row r="32" spans="1:12" ht="18" customHeight="1" x14ac:dyDescent="0.15">
      <c r="A32" s="22"/>
      <c r="B32" s="163" t="s">
        <v>488</v>
      </c>
      <c r="C32" s="169">
        <v>248</v>
      </c>
      <c r="D32" s="178">
        <v>246</v>
      </c>
      <c r="E32" s="178">
        <v>272</v>
      </c>
      <c r="F32" s="178">
        <f t="shared" si="1"/>
        <v>518</v>
      </c>
      <c r="G32" s="18"/>
      <c r="H32" s="18"/>
      <c r="I32" s="185"/>
      <c r="J32" s="185"/>
      <c r="K32" s="185"/>
      <c r="L32" s="185"/>
    </row>
    <row r="33" spans="1:12" ht="18" customHeight="1" x14ac:dyDescent="0.15">
      <c r="A33" s="160"/>
      <c r="B33" s="164" t="s">
        <v>487</v>
      </c>
      <c r="C33" s="173">
        <v>554</v>
      </c>
      <c r="D33" s="179">
        <v>613</v>
      </c>
      <c r="E33" s="179">
        <v>655</v>
      </c>
      <c r="F33" s="179">
        <f t="shared" si="1"/>
        <v>1268</v>
      </c>
      <c r="G33" s="18"/>
      <c r="H33" s="18"/>
      <c r="I33" s="185"/>
      <c r="J33" s="185"/>
      <c r="K33" s="185"/>
      <c r="L33" s="185"/>
    </row>
    <row r="34" spans="1:12" ht="18" customHeight="1" x14ac:dyDescent="0.15">
      <c r="A34" s="438" t="s">
        <v>395</v>
      </c>
      <c r="B34" s="439"/>
      <c r="C34" s="172">
        <f>SUM(C35:C44)</f>
        <v>744</v>
      </c>
      <c r="D34" s="16">
        <f>SUM(D35:D44)</f>
        <v>785</v>
      </c>
      <c r="E34" s="16">
        <f>SUM(E35:E44)</f>
        <v>862</v>
      </c>
      <c r="F34" s="16">
        <f t="shared" si="1"/>
        <v>1647</v>
      </c>
      <c r="G34" s="18"/>
      <c r="H34" s="18"/>
      <c r="I34" s="185"/>
      <c r="J34" s="185"/>
      <c r="K34" s="185"/>
      <c r="L34" s="185"/>
    </row>
    <row r="35" spans="1:12" ht="18" customHeight="1" x14ac:dyDescent="0.15">
      <c r="A35" s="22"/>
      <c r="B35" s="163" t="s">
        <v>477</v>
      </c>
      <c r="C35" s="169">
        <v>152</v>
      </c>
      <c r="D35" s="178">
        <v>171</v>
      </c>
      <c r="E35" s="178">
        <v>179</v>
      </c>
      <c r="F35" s="178">
        <f t="shared" si="1"/>
        <v>350</v>
      </c>
    </row>
    <row r="36" spans="1:12" ht="18" customHeight="1" x14ac:dyDescent="0.15">
      <c r="A36" s="22"/>
      <c r="B36" s="163" t="s">
        <v>252</v>
      </c>
      <c r="C36" s="169">
        <v>66</v>
      </c>
      <c r="D36" s="178">
        <v>63</v>
      </c>
      <c r="E36" s="178">
        <v>76</v>
      </c>
      <c r="F36" s="178">
        <f t="shared" si="1"/>
        <v>139</v>
      </c>
    </row>
    <row r="37" spans="1:12" ht="18" customHeight="1" x14ac:dyDescent="0.15">
      <c r="A37" s="22"/>
      <c r="B37" s="163" t="s">
        <v>439</v>
      </c>
      <c r="C37" s="169">
        <v>173</v>
      </c>
      <c r="D37" s="178">
        <v>195</v>
      </c>
      <c r="E37" s="178">
        <v>226</v>
      </c>
      <c r="F37" s="178">
        <f t="shared" si="1"/>
        <v>421</v>
      </c>
    </row>
    <row r="38" spans="1:12" ht="18" customHeight="1" x14ac:dyDescent="0.15">
      <c r="A38" s="22"/>
      <c r="B38" s="163" t="s">
        <v>485</v>
      </c>
      <c r="C38" s="169">
        <v>169</v>
      </c>
      <c r="D38" s="178">
        <v>161</v>
      </c>
      <c r="E38" s="178">
        <v>180</v>
      </c>
      <c r="F38" s="178">
        <f t="shared" si="1"/>
        <v>341</v>
      </c>
    </row>
    <row r="39" spans="1:12" ht="18" customHeight="1" x14ac:dyDescent="0.15">
      <c r="A39" s="22"/>
      <c r="B39" s="163" t="s">
        <v>483</v>
      </c>
      <c r="C39" s="169">
        <v>43</v>
      </c>
      <c r="D39" s="178">
        <v>47</v>
      </c>
      <c r="E39" s="178">
        <v>45</v>
      </c>
      <c r="F39" s="178">
        <f t="shared" si="1"/>
        <v>92</v>
      </c>
    </row>
    <row r="40" spans="1:12" ht="18" customHeight="1" x14ac:dyDescent="0.15">
      <c r="A40" s="22"/>
      <c r="B40" s="163" t="s">
        <v>482</v>
      </c>
      <c r="C40" s="169">
        <v>43</v>
      </c>
      <c r="D40" s="178">
        <v>55</v>
      </c>
      <c r="E40" s="178">
        <v>56</v>
      </c>
      <c r="F40" s="178">
        <f t="shared" si="1"/>
        <v>111</v>
      </c>
    </row>
    <row r="41" spans="1:12" ht="18" customHeight="1" x14ac:dyDescent="0.15">
      <c r="A41" s="22"/>
      <c r="B41" s="163" t="s">
        <v>481</v>
      </c>
      <c r="C41" s="169">
        <v>36</v>
      </c>
      <c r="D41" s="178">
        <v>41</v>
      </c>
      <c r="E41" s="178">
        <v>43</v>
      </c>
      <c r="F41" s="178">
        <f t="shared" si="1"/>
        <v>84</v>
      </c>
    </row>
    <row r="42" spans="1:12" ht="18" customHeight="1" x14ac:dyDescent="0.15">
      <c r="A42" s="22"/>
      <c r="B42" s="163" t="s">
        <v>480</v>
      </c>
      <c r="C42" s="169">
        <v>37</v>
      </c>
      <c r="D42" s="178">
        <v>34</v>
      </c>
      <c r="E42" s="178">
        <v>35</v>
      </c>
      <c r="F42" s="178">
        <f t="shared" si="1"/>
        <v>69</v>
      </c>
      <c r="H42" s="184"/>
      <c r="I42" s="17"/>
      <c r="J42" s="17"/>
      <c r="K42" s="17"/>
      <c r="L42" s="17"/>
    </row>
    <row r="43" spans="1:12" ht="18" customHeight="1" x14ac:dyDescent="0.15">
      <c r="A43" s="22"/>
      <c r="B43" s="163" t="s">
        <v>479</v>
      </c>
      <c r="C43" s="169">
        <v>10</v>
      </c>
      <c r="D43" s="178">
        <v>7</v>
      </c>
      <c r="E43" s="178">
        <v>10</v>
      </c>
      <c r="F43" s="178">
        <f t="shared" si="1"/>
        <v>17</v>
      </c>
      <c r="H43" s="184"/>
      <c r="I43" s="17"/>
      <c r="J43" s="17"/>
      <c r="K43" s="17"/>
      <c r="L43" s="17"/>
    </row>
    <row r="44" spans="1:12" ht="18" customHeight="1" x14ac:dyDescent="0.15">
      <c r="A44" s="21"/>
      <c r="B44" s="166" t="s">
        <v>290</v>
      </c>
      <c r="C44" s="174">
        <v>15</v>
      </c>
      <c r="D44" s="180">
        <v>11</v>
      </c>
      <c r="E44" s="180">
        <v>12</v>
      </c>
      <c r="F44" s="180">
        <f t="shared" si="1"/>
        <v>23</v>
      </c>
      <c r="H44" s="7"/>
    </row>
    <row r="45" spans="1:12" s="14" customFormat="1" ht="24" customHeight="1" x14ac:dyDescent="0.15">
      <c r="A45" s="161" t="s">
        <v>478</v>
      </c>
      <c r="B45" s="161"/>
      <c r="C45" s="161"/>
      <c r="D45" s="161"/>
      <c r="G45" s="13"/>
      <c r="H45" s="13"/>
      <c r="I45" s="13"/>
      <c r="J45" s="13"/>
      <c r="K45" s="13"/>
      <c r="L45" s="13"/>
    </row>
    <row r="46" spans="1:12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</sheetData>
  <mergeCells count="24">
    <mergeCell ref="A28:B28"/>
    <mergeCell ref="G29:H29"/>
    <mergeCell ref="A30:B30"/>
    <mergeCell ref="A34:B34"/>
    <mergeCell ref="A3:B4"/>
    <mergeCell ref="C3:C4"/>
    <mergeCell ref="G3:H4"/>
    <mergeCell ref="A22:B22"/>
    <mergeCell ref="G23:H23"/>
    <mergeCell ref="A24:B24"/>
    <mergeCell ref="G25:H25"/>
    <mergeCell ref="G27:H27"/>
    <mergeCell ref="A6:B6"/>
    <mergeCell ref="G10:H10"/>
    <mergeCell ref="G16:H16"/>
    <mergeCell ref="G18:H18"/>
    <mergeCell ref="G20:H20"/>
    <mergeCell ref="A1:L1"/>
    <mergeCell ref="K2:L2"/>
    <mergeCell ref="D3:F3"/>
    <mergeCell ref="J3:L3"/>
    <mergeCell ref="A5:B5"/>
    <mergeCell ref="G5:H5"/>
    <mergeCell ref="I3:I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97" fitToWidth="0" orientation="portrait" r:id="rId1"/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M31"/>
  <sheetViews>
    <sheetView view="pageBreakPreview" zoomScale="120" zoomScaleNormal="75" zoomScaleSheetLayoutView="120" workbookViewId="0">
      <selection activeCell="A29" sqref="A29"/>
    </sheetView>
  </sheetViews>
  <sheetFormatPr defaultRowHeight="13.5" x14ac:dyDescent="0.15"/>
  <cols>
    <col min="1" max="1" width="4.125" style="14" customWidth="1"/>
    <col min="2" max="2" width="6.625" style="14" customWidth="1"/>
    <col min="3" max="12" width="8.125" style="14" customWidth="1"/>
    <col min="13" max="13" width="9" style="14" customWidth="1"/>
    <col min="14" max="16384" width="9" style="14"/>
  </cols>
  <sheetData>
    <row r="1" spans="1:13" s="1" customFormat="1" ht="45" customHeight="1" x14ac:dyDescent="0.15">
      <c r="A1" s="356" t="s">
        <v>420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3" ht="30" customHeight="1" x14ac:dyDescent="0.15">
      <c r="A2" s="157"/>
      <c r="C2" s="7"/>
      <c r="D2" s="7"/>
      <c r="E2" s="7"/>
      <c r="F2" s="7"/>
      <c r="G2" s="7"/>
      <c r="L2" s="121" t="s">
        <v>401</v>
      </c>
    </row>
    <row r="3" spans="1:13" ht="27" customHeight="1" x14ac:dyDescent="0.15">
      <c r="A3" s="453" t="s">
        <v>157</v>
      </c>
      <c r="B3" s="370"/>
      <c r="C3" s="357" t="s">
        <v>345</v>
      </c>
      <c r="D3" s="357"/>
      <c r="E3" s="357"/>
      <c r="F3" s="357"/>
      <c r="G3" s="358"/>
      <c r="H3" s="357" t="s">
        <v>29</v>
      </c>
      <c r="I3" s="357"/>
      <c r="J3" s="357"/>
      <c r="K3" s="357"/>
      <c r="L3" s="357"/>
    </row>
    <row r="4" spans="1:13" ht="27" customHeight="1" x14ac:dyDescent="0.15">
      <c r="A4" s="454"/>
      <c r="B4" s="372"/>
      <c r="C4" s="188" t="s">
        <v>533</v>
      </c>
      <c r="D4" s="193" t="s">
        <v>408</v>
      </c>
      <c r="E4" s="193" t="s">
        <v>528</v>
      </c>
      <c r="F4" s="193" t="s">
        <v>324</v>
      </c>
      <c r="G4" s="193" t="s">
        <v>526</v>
      </c>
      <c r="H4" s="188" t="s">
        <v>533</v>
      </c>
      <c r="I4" s="193" t="s">
        <v>408</v>
      </c>
      <c r="J4" s="199" t="s">
        <v>215</v>
      </c>
      <c r="K4" s="199" t="s">
        <v>529</v>
      </c>
      <c r="L4" s="199" t="s">
        <v>526</v>
      </c>
    </row>
    <row r="5" spans="1:13" ht="27" customHeight="1" x14ac:dyDescent="0.15">
      <c r="A5" s="446" t="s">
        <v>277</v>
      </c>
      <c r="B5" s="447"/>
      <c r="C5" s="189">
        <v>854</v>
      </c>
      <c r="D5" s="189">
        <v>754</v>
      </c>
      <c r="E5" s="189">
        <v>862</v>
      </c>
      <c r="F5" s="189">
        <f>SUM(F6:F28)</f>
        <v>813</v>
      </c>
      <c r="G5" s="195">
        <f>SUM(G6:G28)</f>
        <v>772</v>
      </c>
      <c r="H5" s="198">
        <v>993</v>
      </c>
      <c r="I5" s="198">
        <v>965</v>
      </c>
      <c r="J5" s="198">
        <v>926</v>
      </c>
      <c r="K5" s="198">
        <f>SUM(K6:K28)</f>
        <v>858</v>
      </c>
      <c r="L5" s="198">
        <f>SUM(L6:L28)</f>
        <v>834</v>
      </c>
      <c r="M5" s="9"/>
    </row>
    <row r="6" spans="1:13" ht="24" customHeight="1" x14ac:dyDescent="0.15">
      <c r="A6" s="448" t="s">
        <v>300</v>
      </c>
      <c r="B6" s="449"/>
      <c r="C6" s="190">
        <v>350</v>
      </c>
      <c r="D6" s="190">
        <v>319</v>
      </c>
      <c r="E6" s="190">
        <v>366</v>
      </c>
      <c r="F6" s="191">
        <v>341</v>
      </c>
      <c r="G6" s="196">
        <v>281</v>
      </c>
      <c r="H6" s="190">
        <v>525</v>
      </c>
      <c r="I6" s="190">
        <v>492</v>
      </c>
      <c r="J6" s="190">
        <v>480</v>
      </c>
      <c r="K6" s="190">
        <v>444</v>
      </c>
      <c r="L6" s="190">
        <v>453</v>
      </c>
    </row>
    <row r="7" spans="1:13" ht="24" customHeight="1" x14ac:dyDescent="0.15">
      <c r="A7" s="448" t="s">
        <v>292</v>
      </c>
      <c r="B7" s="450"/>
      <c r="C7" s="190">
        <v>32</v>
      </c>
      <c r="D7" s="190">
        <v>26</v>
      </c>
      <c r="E7" s="190">
        <v>35</v>
      </c>
      <c r="F7" s="191">
        <v>38</v>
      </c>
      <c r="G7" s="196">
        <v>53</v>
      </c>
      <c r="H7" s="190">
        <v>39</v>
      </c>
      <c r="I7" s="190">
        <v>31</v>
      </c>
      <c r="J7" s="190">
        <v>27</v>
      </c>
      <c r="K7" s="190">
        <v>49</v>
      </c>
      <c r="L7" s="190">
        <v>35</v>
      </c>
    </row>
    <row r="8" spans="1:13" ht="24" customHeight="1" x14ac:dyDescent="0.15">
      <c r="A8" s="448" t="s">
        <v>159</v>
      </c>
      <c r="B8" s="450"/>
      <c r="C8" s="190">
        <v>166</v>
      </c>
      <c r="D8" s="190">
        <v>128</v>
      </c>
      <c r="E8" s="190">
        <v>168</v>
      </c>
      <c r="F8" s="191">
        <v>168</v>
      </c>
      <c r="G8" s="196">
        <v>148</v>
      </c>
      <c r="H8" s="190">
        <v>186</v>
      </c>
      <c r="I8" s="190">
        <v>151</v>
      </c>
      <c r="J8" s="190">
        <v>167</v>
      </c>
      <c r="K8" s="190">
        <v>147</v>
      </c>
      <c r="L8" s="190">
        <v>119</v>
      </c>
    </row>
    <row r="9" spans="1:13" ht="24" customHeight="1" x14ac:dyDescent="0.15">
      <c r="A9" s="448" t="s">
        <v>218</v>
      </c>
      <c r="B9" s="450"/>
      <c r="C9" s="190">
        <v>19</v>
      </c>
      <c r="D9" s="190">
        <v>31</v>
      </c>
      <c r="E9" s="190">
        <v>15</v>
      </c>
      <c r="F9" s="191">
        <v>14</v>
      </c>
      <c r="G9" s="196">
        <v>19</v>
      </c>
      <c r="H9" s="190">
        <v>13</v>
      </c>
      <c r="I9" s="190">
        <v>24</v>
      </c>
      <c r="J9" s="190">
        <v>7</v>
      </c>
      <c r="K9" s="190">
        <v>10</v>
      </c>
      <c r="L9" s="190">
        <v>25</v>
      </c>
    </row>
    <row r="10" spans="1:13" ht="24" customHeight="1" x14ac:dyDescent="0.15">
      <c r="A10" s="448" t="s">
        <v>282</v>
      </c>
      <c r="B10" s="450"/>
      <c r="C10" s="190">
        <v>19</v>
      </c>
      <c r="D10" s="190">
        <v>15</v>
      </c>
      <c r="E10" s="190">
        <v>14</v>
      </c>
      <c r="F10" s="191">
        <v>13</v>
      </c>
      <c r="G10" s="196">
        <v>7</v>
      </c>
      <c r="H10" s="190">
        <v>9</v>
      </c>
      <c r="I10" s="190">
        <v>10</v>
      </c>
      <c r="J10" s="190">
        <v>11</v>
      </c>
      <c r="K10" s="190">
        <v>16</v>
      </c>
      <c r="L10" s="190">
        <v>11</v>
      </c>
    </row>
    <row r="11" spans="1:13" ht="24" customHeight="1" x14ac:dyDescent="0.15">
      <c r="A11" s="448" t="s">
        <v>201</v>
      </c>
      <c r="B11" s="450"/>
      <c r="C11" s="190">
        <v>14</v>
      </c>
      <c r="D11" s="190">
        <v>11</v>
      </c>
      <c r="E11" s="190">
        <v>6</v>
      </c>
      <c r="F11" s="191">
        <v>13</v>
      </c>
      <c r="G11" s="196">
        <v>18</v>
      </c>
      <c r="H11" s="190">
        <v>12</v>
      </c>
      <c r="I11" s="190">
        <v>12</v>
      </c>
      <c r="J11" s="190">
        <v>6</v>
      </c>
      <c r="K11" s="190">
        <v>7</v>
      </c>
      <c r="L11" s="190">
        <v>6</v>
      </c>
    </row>
    <row r="12" spans="1:13" ht="24" customHeight="1" x14ac:dyDescent="0.15">
      <c r="A12" s="448" t="s">
        <v>150</v>
      </c>
      <c r="B12" s="450"/>
      <c r="C12" s="190">
        <v>6</v>
      </c>
      <c r="D12" s="190">
        <v>6</v>
      </c>
      <c r="E12" s="190">
        <v>9</v>
      </c>
      <c r="F12" s="191">
        <v>3</v>
      </c>
      <c r="G12" s="196">
        <v>4</v>
      </c>
      <c r="H12" s="190">
        <v>2</v>
      </c>
      <c r="I12" s="190">
        <v>5</v>
      </c>
      <c r="J12" s="190">
        <v>8</v>
      </c>
      <c r="K12" s="190">
        <v>4</v>
      </c>
      <c r="L12" s="190">
        <v>6</v>
      </c>
    </row>
    <row r="13" spans="1:13" ht="24" customHeight="1" x14ac:dyDescent="0.15">
      <c r="A13" s="448" t="s">
        <v>130</v>
      </c>
      <c r="B13" s="450"/>
      <c r="C13" s="190">
        <v>5</v>
      </c>
      <c r="D13" s="190">
        <v>21</v>
      </c>
      <c r="E13" s="190">
        <v>12</v>
      </c>
      <c r="F13" s="191">
        <v>17</v>
      </c>
      <c r="G13" s="196">
        <v>12</v>
      </c>
      <c r="H13" s="190">
        <v>20</v>
      </c>
      <c r="I13" s="190">
        <v>17</v>
      </c>
      <c r="J13" s="190">
        <v>13</v>
      </c>
      <c r="K13" s="190">
        <v>5</v>
      </c>
      <c r="L13" s="190">
        <v>4</v>
      </c>
    </row>
    <row r="14" spans="1:13" ht="24" customHeight="1" x14ac:dyDescent="0.15">
      <c r="A14" s="448" t="s">
        <v>275</v>
      </c>
      <c r="B14" s="450"/>
      <c r="C14" s="190">
        <v>3</v>
      </c>
      <c r="D14" s="190">
        <v>1</v>
      </c>
      <c r="E14" s="190">
        <v>3</v>
      </c>
      <c r="F14" s="191">
        <v>5</v>
      </c>
      <c r="G14" s="196">
        <v>6</v>
      </c>
      <c r="H14" s="190">
        <v>2</v>
      </c>
      <c r="I14" s="190" t="s">
        <v>169</v>
      </c>
      <c r="J14" s="191">
        <v>4</v>
      </c>
      <c r="K14" s="191" t="s">
        <v>169</v>
      </c>
      <c r="L14" s="191">
        <v>1</v>
      </c>
    </row>
    <row r="15" spans="1:13" ht="24" customHeight="1" x14ac:dyDescent="0.15">
      <c r="A15" s="448" t="s">
        <v>160</v>
      </c>
      <c r="B15" s="450"/>
      <c r="C15" s="190">
        <v>0</v>
      </c>
      <c r="D15" s="190">
        <v>2</v>
      </c>
      <c r="E15" s="190">
        <v>0</v>
      </c>
      <c r="F15" s="191" t="s">
        <v>169</v>
      </c>
      <c r="G15" s="196">
        <v>0</v>
      </c>
      <c r="H15" s="191">
        <v>2</v>
      </c>
      <c r="I15" s="191">
        <v>7</v>
      </c>
      <c r="J15" s="191">
        <v>1</v>
      </c>
      <c r="K15" s="191">
        <v>2</v>
      </c>
      <c r="L15" s="191">
        <v>0</v>
      </c>
      <c r="M15" s="9"/>
    </row>
    <row r="16" spans="1:13" ht="24" customHeight="1" x14ac:dyDescent="0.15">
      <c r="A16" s="448" t="s">
        <v>84</v>
      </c>
      <c r="B16" s="450"/>
      <c r="C16" s="190">
        <v>11</v>
      </c>
      <c r="D16" s="190">
        <v>18</v>
      </c>
      <c r="E16" s="190">
        <v>15</v>
      </c>
      <c r="F16" s="191">
        <v>19</v>
      </c>
      <c r="G16" s="196">
        <v>19</v>
      </c>
      <c r="H16" s="190">
        <v>13</v>
      </c>
      <c r="I16" s="190">
        <v>27</v>
      </c>
      <c r="J16" s="190">
        <v>15</v>
      </c>
      <c r="K16" s="190">
        <v>14</v>
      </c>
      <c r="L16" s="190">
        <v>17</v>
      </c>
    </row>
    <row r="17" spans="1:13" ht="24" customHeight="1" x14ac:dyDescent="0.15">
      <c r="A17" s="448" t="s">
        <v>278</v>
      </c>
      <c r="B17" s="450"/>
      <c r="C17" s="191">
        <v>4</v>
      </c>
      <c r="D17" s="191">
        <v>2</v>
      </c>
      <c r="E17" s="191">
        <v>3</v>
      </c>
      <c r="F17" s="191">
        <v>2</v>
      </c>
      <c r="G17" s="196">
        <v>2</v>
      </c>
      <c r="H17" s="191">
        <v>1</v>
      </c>
      <c r="I17" s="191">
        <v>3</v>
      </c>
      <c r="J17" s="191">
        <v>4</v>
      </c>
      <c r="K17" s="191">
        <v>2</v>
      </c>
      <c r="L17" s="191">
        <v>5</v>
      </c>
      <c r="M17" s="9"/>
    </row>
    <row r="18" spans="1:13" ht="24" customHeight="1" x14ac:dyDescent="0.15">
      <c r="A18" s="448" t="s">
        <v>280</v>
      </c>
      <c r="B18" s="450"/>
      <c r="C18" s="190">
        <v>70</v>
      </c>
      <c r="D18" s="190">
        <v>51</v>
      </c>
      <c r="E18" s="190">
        <v>46</v>
      </c>
      <c r="F18" s="191">
        <v>37</v>
      </c>
      <c r="G18" s="196">
        <v>56</v>
      </c>
      <c r="H18" s="190">
        <v>23</v>
      </c>
      <c r="I18" s="190">
        <v>39</v>
      </c>
      <c r="J18" s="190">
        <v>43</v>
      </c>
      <c r="K18" s="190">
        <v>21</v>
      </c>
      <c r="L18" s="190">
        <v>33</v>
      </c>
    </row>
    <row r="19" spans="1:13" ht="24" customHeight="1" x14ac:dyDescent="0.15">
      <c r="A19" s="448" t="s">
        <v>358</v>
      </c>
      <c r="B19" s="450"/>
      <c r="C19" s="190">
        <v>5</v>
      </c>
      <c r="D19" s="190">
        <v>7</v>
      </c>
      <c r="E19" s="190">
        <v>29</v>
      </c>
      <c r="F19" s="191">
        <v>11</v>
      </c>
      <c r="G19" s="196">
        <v>16</v>
      </c>
      <c r="H19" s="190">
        <v>13</v>
      </c>
      <c r="I19" s="190">
        <v>11</v>
      </c>
      <c r="J19" s="190">
        <v>7</v>
      </c>
      <c r="K19" s="190">
        <v>9</v>
      </c>
      <c r="L19" s="190">
        <v>9</v>
      </c>
    </row>
    <row r="20" spans="1:13" ht="24" customHeight="1" x14ac:dyDescent="0.15">
      <c r="A20" s="448" t="s">
        <v>340</v>
      </c>
      <c r="B20" s="450"/>
      <c r="C20" s="190">
        <v>49</v>
      </c>
      <c r="D20" s="190">
        <v>35</v>
      </c>
      <c r="E20" s="190">
        <v>39</v>
      </c>
      <c r="F20" s="191">
        <v>32</v>
      </c>
      <c r="G20" s="196">
        <v>41</v>
      </c>
      <c r="H20" s="190">
        <v>10</v>
      </c>
      <c r="I20" s="190">
        <v>21</v>
      </c>
      <c r="J20" s="190">
        <v>21</v>
      </c>
      <c r="K20" s="190">
        <v>14</v>
      </c>
      <c r="L20" s="190">
        <v>19</v>
      </c>
    </row>
    <row r="21" spans="1:13" ht="24" customHeight="1" x14ac:dyDescent="0.15">
      <c r="A21" s="448" t="s">
        <v>341</v>
      </c>
      <c r="B21" s="450"/>
      <c r="C21" s="190">
        <v>25</v>
      </c>
      <c r="D21" s="190">
        <v>22</v>
      </c>
      <c r="E21" s="190">
        <v>26</v>
      </c>
      <c r="F21" s="191">
        <v>19</v>
      </c>
      <c r="G21" s="196">
        <v>23</v>
      </c>
      <c r="H21" s="190">
        <v>11</v>
      </c>
      <c r="I21" s="190">
        <v>13</v>
      </c>
      <c r="J21" s="190">
        <v>12</v>
      </c>
      <c r="K21" s="190">
        <v>16</v>
      </c>
      <c r="L21" s="190">
        <v>10</v>
      </c>
    </row>
    <row r="22" spans="1:13" ht="24" customHeight="1" x14ac:dyDescent="0.15">
      <c r="A22" s="448" t="s">
        <v>301</v>
      </c>
      <c r="B22" s="450"/>
      <c r="C22" s="190">
        <v>10</v>
      </c>
      <c r="D22" s="190">
        <v>13</v>
      </c>
      <c r="E22" s="190">
        <v>12</v>
      </c>
      <c r="F22" s="191">
        <v>23</v>
      </c>
      <c r="G22" s="196">
        <v>11</v>
      </c>
      <c r="H22" s="190">
        <v>30</v>
      </c>
      <c r="I22" s="190">
        <v>16</v>
      </c>
      <c r="J22" s="190">
        <v>31</v>
      </c>
      <c r="K22" s="190">
        <v>19</v>
      </c>
      <c r="L22" s="190">
        <v>24</v>
      </c>
    </row>
    <row r="23" spans="1:13" ht="24" customHeight="1" x14ac:dyDescent="0.15">
      <c r="A23" s="448" t="s">
        <v>162</v>
      </c>
      <c r="B23" s="450"/>
      <c r="C23" s="190">
        <v>23</v>
      </c>
      <c r="D23" s="190">
        <v>11</v>
      </c>
      <c r="E23" s="190">
        <v>22</v>
      </c>
      <c r="F23" s="191">
        <v>18</v>
      </c>
      <c r="G23" s="196">
        <v>17</v>
      </c>
      <c r="H23" s="190">
        <v>30</v>
      </c>
      <c r="I23" s="190">
        <v>28</v>
      </c>
      <c r="J23" s="190">
        <v>22</v>
      </c>
      <c r="K23" s="190">
        <v>29</v>
      </c>
      <c r="L23" s="190">
        <v>24</v>
      </c>
    </row>
    <row r="24" spans="1:13" ht="24" customHeight="1" x14ac:dyDescent="0.15">
      <c r="A24" s="448" t="s">
        <v>0</v>
      </c>
      <c r="B24" s="450"/>
      <c r="C24" s="190">
        <v>19</v>
      </c>
      <c r="D24" s="190">
        <v>14</v>
      </c>
      <c r="E24" s="190">
        <v>33</v>
      </c>
      <c r="F24" s="191">
        <v>32</v>
      </c>
      <c r="G24" s="196">
        <v>25</v>
      </c>
      <c r="H24" s="190">
        <v>27</v>
      </c>
      <c r="I24" s="190">
        <v>38</v>
      </c>
      <c r="J24" s="190">
        <v>27</v>
      </c>
      <c r="K24" s="190">
        <v>35</v>
      </c>
      <c r="L24" s="190">
        <v>17</v>
      </c>
    </row>
    <row r="25" spans="1:13" ht="24" customHeight="1" x14ac:dyDescent="0.15">
      <c r="A25" s="448" t="s">
        <v>71</v>
      </c>
      <c r="B25" s="450"/>
      <c r="C25" s="190">
        <v>6</v>
      </c>
      <c r="D25" s="190">
        <v>5</v>
      </c>
      <c r="E25" s="190">
        <v>0</v>
      </c>
      <c r="F25" s="191">
        <v>2</v>
      </c>
      <c r="G25" s="196">
        <v>5</v>
      </c>
      <c r="H25" s="190">
        <v>16</v>
      </c>
      <c r="I25" s="190">
        <v>9</v>
      </c>
      <c r="J25" s="190">
        <v>7</v>
      </c>
      <c r="K25" s="190">
        <v>3</v>
      </c>
      <c r="L25" s="190">
        <v>9</v>
      </c>
    </row>
    <row r="26" spans="1:13" ht="24" customHeight="1" x14ac:dyDescent="0.15">
      <c r="A26" s="448" t="s">
        <v>163</v>
      </c>
      <c r="B26" s="450"/>
      <c r="C26" s="190">
        <v>10</v>
      </c>
      <c r="D26" s="190">
        <v>10</v>
      </c>
      <c r="E26" s="190">
        <v>7</v>
      </c>
      <c r="F26" s="191" t="s">
        <v>169</v>
      </c>
      <c r="G26" s="196">
        <v>3</v>
      </c>
      <c r="H26" s="190">
        <v>8</v>
      </c>
      <c r="I26" s="190">
        <v>5</v>
      </c>
      <c r="J26" s="190">
        <v>6</v>
      </c>
      <c r="K26" s="190">
        <v>9</v>
      </c>
      <c r="L26" s="190">
        <v>1</v>
      </c>
    </row>
    <row r="27" spans="1:13" ht="24" customHeight="1" x14ac:dyDescent="0.15">
      <c r="A27" s="448" t="s">
        <v>284</v>
      </c>
      <c r="B27" s="450"/>
      <c r="C27" s="191">
        <v>3</v>
      </c>
      <c r="D27" s="191">
        <v>4</v>
      </c>
      <c r="E27" s="191">
        <v>0</v>
      </c>
      <c r="F27" s="191">
        <v>1</v>
      </c>
      <c r="G27" s="196">
        <v>5</v>
      </c>
      <c r="H27" s="190">
        <v>1</v>
      </c>
      <c r="I27" s="190">
        <v>1</v>
      </c>
      <c r="J27" s="190">
        <v>5</v>
      </c>
      <c r="K27" s="190">
        <v>1</v>
      </c>
      <c r="L27" s="190">
        <v>2</v>
      </c>
    </row>
    <row r="28" spans="1:13" ht="24" customHeight="1" x14ac:dyDescent="0.15">
      <c r="A28" s="451" t="s">
        <v>342</v>
      </c>
      <c r="B28" s="452"/>
      <c r="C28" s="192">
        <v>5</v>
      </c>
      <c r="D28" s="192">
        <v>2</v>
      </c>
      <c r="E28" s="192">
        <v>2</v>
      </c>
      <c r="F28" s="194">
        <v>5</v>
      </c>
      <c r="G28" s="197">
        <v>1</v>
      </c>
      <c r="H28" s="192">
        <v>0</v>
      </c>
      <c r="I28" s="192">
        <v>5</v>
      </c>
      <c r="J28" s="192">
        <v>2</v>
      </c>
      <c r="K28" s="192">
        <v>2</v>
      </c>
      <c r="L28" s="192">
        <v>4</v>
      </c>
    </row>
    <row r="29" spans="1:13" ht="24" customHeight="1" x14ac:dyDescent="0.15">
      <c r="A29" s="9" t="s">
        <v>537</v>
      </c>
      <c r="B29" s="9"/>
      <c r="C29" s="9"/>
      <c r="D29" s="9"/>
      <c r="E29" s="9"/>
      <c r="F29" s="9"/>
      <c r="G29" s="9"/>
    </row>
    <row r="30" spans="1:13" ht="18" customHeight="1" x14ac:dyDescent="0.15">
      <c r="A30" s="14" t="s">
        <v>409</v>
      </c>
      <c r="B30" s="11"/>
      <c r="C30" s="11"/>
      <c r="D30" s="11"/>
      <c r="E30" s="11"/>
      <c r="F30" s="11"/>
    </row>
    <row r="31" spans="1:13" x14ac:dyDescent="0.15">
      <c r="A31" s="11"/>
    </row>
  </sheetData>
  <mergeCells count="28">
    <mergeCell ref="A27:B27"/>
    <mergeCell ref="A28:B28"/>
    <mergeCell ref="A3:B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C3:G3"/>
    <mergeCell ref="H3:L3"/>
    <mergeCell ref="A5:B5"/>
    <mergeCell ref="A6:B6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16</vt:i4>
      </vt:variant>
    </vt:vector>
  </HeadingPairs>
  <TitlesOfParts>
    <vt:vector size="31" baseType="lpstr">
      <vt:lpstr>8-1</vt:lpstr>
      <vt:lpstr>人口動態</vt:lpstr>
      <vt:lpstr>世帯数と人口の推移</vt:lpstr>
      <vt:lpstr>地区別世帯数と人口の推移</vt:lpstr>
      <vt:lpstr>地区別世帯数と人口の推移⑵</vt:lpstr>
      <vt:lpstr>地区別世帯数と人口の推移⑶</vt:lpstr>
      <vt:lpstr>町別世帯数と人口</vt:lpstr>
      <vt:lpstr>県内移動状況</vt:lpstr>
      <vt:lpstr>県外移動状況</vt:lpstr>
      <vt:lpstr>年齢別転入・転出状況・年度別移住実績・年代別・年代別移住実績</vt:lpstr>
      <vt:lpstr>国勢調査による地区別人口の推移</vt:lpstr>
      <vt:lpstr>地区別世帯数と人口・常住・従業・通学地人口・国・県・市人口推移</vt:lpstr>
      <vt:lpstr>国勢調査の年齢別人口</vt:lpstr>
      <vt:lpstr>国勢調査の年齢階層別人口（5歳階級）</vt:lpstr>
      <vt:lpstr>世帯の家族類型</vt:lpstr>
      <vt:lpstr>'7'!Print_Area</vt:lpstr>
      <vt:lpstr>'8-1'!Print_Area</vt:lpstr>
      <vt:lpstr>県外移動状況!Print_Area</vt:lpstr>
      <vt:lpstr>県内移動状況!Print_Area</vt:lpstr>
      <vt:lpstr>国勢調査による地区別人口の推移!Print_Area</vt:lpstr>
      <vt:lpstr>'国勢調査の年齢階層別人口（5歳階級）'!Print_Area</vt:lpstr>
      <vt:lpstr>国勢調査の年齢別人口!Print_Area</vt:lpstr>
      <vt:lpstr>人口動態!Print_Area</vt:lpstr>
      <vt:lpstr>世帯の家族類型!Print_Area</vt:lpstr>
      <vt:lpstr>世帯数と人口の推移!Print_Area</vt:lpstr>
      <vt:lpstr>地区別世帯数と人口・常住・従業・通学地人口・国・県・市人口推移!Print_Area</vt:lpstr>
      <vt:lpstr>地区別世帯数と人口の推移!Print_Area</vt:lpstr>
      <vt:lpstr>地区別世帯数と人口の推移⑵!Print_Area</vt:lpstr>
      <vt:lpstr>地区別世帯数と人口の推移⑶!Print_Area</vt:lpstr>
      <vt:lpstr>町別世帯数と人口!Print_Area</vt:lpstr>
      <vt:lpstr>年齢別転入・転出状況・年度別移住実績・年代別・年代別移住実績!Print_Area</vt:lpstr>
    </vt:vector>
  </TitlesOfParts>
  <Company>阿南市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inf04-u19</dc:creator>
  <cp:lastModifiedBy>inf04-u08</cp:lastModifiedBy>
  <cp:lastPrinted>2025-03-16T10:10:22Z</cp:lastPrinted>
  <dcterms:created xsi:type="dcterms:W3CDTF">2005-09-12T01:01:45Z</dcterms:created>
  <dcterms:modified xsi:type="dcterms:W3CDTF">2026-06-23T00:10:53Z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2026-03-05T07:08:11Z</vt:filetime>
  </property>
</Properties>
</file>